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7CC15B03-AD57-45A3-8BA0-AEF870B9032D}" xr6:coauthVersionLast="47" xr6:coauthVersionMax="47" xr10:uidLastSave="{00000000-0000-0000-0000-000000000000}"/>
  <bookViews>
    <workbookView xWindow="-120" yWindow="-120" windowWidth="29040" windowHeight="15840" tabRatio="861" firstSheet="8" activeTab="17" xr2:uid="{00000000-000D-0000-FFFF-FFFF00000000}"/>
  </bookViews>
  <sheets>
    <sheet name="سهام" sheetId="2" r:id="rId1"/>
    <sheet name="اوراق مشتقه" sheetId="3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_FilterDatabase" localSheetId="17" hidden="1">'درآمد ناشی از تغییر قیمت اوراق'!$A$7:$T$7</definedName>
    <definedName name="_xlnm._FilterDatabase" localSheetId="14" hidden="1">'سود اوراق بهادار'!$A$7:$V$7</definedName>
    <definedName name="_xlnm.Print_Area" localSheetId="3">اوراق!$A$1:$AM$92</definedName>
    <definedName name="_xlnm.Print_Area" localSheetId="1">'اوراق مشتقه'!$A$1:$AX$56</definedName>
    <definedName name="_xlnm.Print_Area" localSheetId="4">'تعدیل قیمت'!$A$1:$N$27</definedName>
    <definedName name="_xlnm.Print_Area" localSheetId="6">درآمد!$A$1:$K$13</definedName>
    <definedName name="_xlnm.Print_Area" localSheetId="11">'درآمد سپرده بانکی'!$A$1:$K$21</definedName>
    <definedName name="_xlnm.Print_Area" localSheetId="9">'درآمد سرمایه گذاری در اوراق به'!$A$1:$S$100</definedName>
    <definedName name="_xlnm.Print_Area" localSheetId="7">'درآمد سرمایه گذاری در سهام'!$A$1:$X$50</definedName>
    <definedName name="_xlnm.Print_Area" localSheetId="8">'درآمد سرمایه گذاری در صندوق'!$A$1:$X$22</definedName>
    <definedName name="_xlnm.Print_Area" localSheetId="13">'درآمد سود سهام'!$A$1:$T$9</definedName>
    <definedName name="_xlnm.Print_Area" localSheetId="17">'درآمد ناشی از تغییر قیمت اوراق'!$A$1:$R$125</definedName>
    <definedName name="_xlnm.Print_Area" localSheetId="16">'درآمد ناشی از فروش'!$A$1:$R$43</definedName>
    <definedName name="_xlnm.Print_Area" localSheetId="12">'سایر درآمدها'!$A$1:$G$11</definedName>
    <definedName name="_xlnm.Print_Area" localSheetId="5">سپرده!$A$1:$M$259</definedName>
    <definedName name="_xlnm.Print_Area" localSheetId="14">'سود اوراق بهادار'!$A$1:$U$87</definedName>
    <definedName name="_xlnm.Print_Area" localSheetId="15">'سود سپرده بانکی'!$A$1:$N$249</definedName>
    <definedName name="_xlnm.Print_Area" localSheetId="0">سهام!$A$1:$AC$50</definedName>
    <definedName name="_xlnm.Print_Area" localSheetId="10">'مبالغ تخصیصی اوراق'!$A$1:$R$37</definedName>
    <definedName name="_xlnm.Print_Area" localSheetId="2">'واحدهای صندوق'!$A$1:$AA$22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7" l="1"/>
  <c r="J9" i="17"/>
  <c r="P57" i="17"/>
  <c r="L37" i="12"/>
  <c r="P100" i="11" l="1"/>
  <c r="F100" i="11"/>
  <c r="H100" i="11"/>
  <c r="R100" i="11"/>
  <c r="N100" i="11"/>
  <c r="K8" i="15"/>
  <c r="M8" i="15"/>
  <c r="D88" i="11"/>
  <c r="J88" i="11" s="1"/>
  <c r="A88" i="11"/>
  <c r="D92" i="11"/>
  <c r="J92" i="11" s="1"/>
  <c r="L87" i="17"/>
  <c r="N70" i="17"/>
  <c r="N54" i="17"/>
  <c r="F12" i="8"/>
  <c r="J12" i="8" s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3" i="9"/>
  <c r="J44" i="9"/>
  <c r="J45" i="9"/>
  <c r="J46" i="9"/>
  <c r="J47" i="9"/>
  <c r="J48" i="9"/>
  <c r="J49" i="9"/>
  <c r="H50" i="9"/>
  <c r="D50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9" i="9"/>
  <c r="U50" i="9" s="1"/>
  <c r="Q50" i="9"/>
  <c r="N50" i="9"/>
  <c r="J9" i="9"/>
  <c r="J50" i="9" s="1"/>
  <c r="F8" i="8" s="1"/>
  <c r="J8" i="8" s="1"/>
  <c r="F42" i="9"/>
  <c r="J42" i="9" s="1"/>
  <c r="Q22" i="10"/>
  <c r="U18" i="10"/>
  <c r="S22" i="10"/>
  <c r="N22" i="10"/>
  <c r="U10" i="10"/>
  <c r="U11" i="10"/>
  <c r="U12" i="10"/>
  <c r="U13" i="10"/>
  <c r="U14" i="10"/>
  <c r="U15" i="10"/>
  <c r="U16" i="10"/>
  <c r="U17" i="10"/>
  <c r="U19" i="10"/>
  <c r="U20" i="10"/>
  <c r="U21" i="10"/>
  <c r="U9" i="10"/>
  <c r="P21" i="10"/>
  <c r="P18" i="10"/>
  <c r="P16" i="10"/>
  <c r="J10" i="10"/>
  <c r="J11" i="10"/>
  <c r="J12" i="10"/>
  <c r="J13" i="10"/>
  <c r="J14" i="10"/>
  <c r="J15" i="10"/>
  <c r="J16" i="10"/>
  <c r="J17" i="10"/>
  <c r="J19" i="10"/>
  <c r="J20" i="10"/>
  <c r="J9" i="10"/>
  <c r="D22" i="10"/>
  <c r="F16" i="10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5" i="11"/>
  <c r="J86" i="11"/>
  <c r="J87" i="11"/>
  <c r="J89" i="11"/>
  <c r="J90" i="11"/>
  <c r="J91" i="11"/>
  <c r="J94" i="11"/>
  <c r="J95" i="11"/>
  <c r="J96" i="11"/>
  <c r="J97" i="11"/>
  <c r="J98" i="11"/>
  <c r="J99" i="11"/>
  <c r="J9" i="11"/>
  <c r="L100" i="11"/>
  <c r="D93" i="11"/>
  <c r="J93" i="11" s="1"/>
  <c r="D42" i="11"/>
  <c r="J42" i="11" s="1"/>
  <c r="D46" i="11"/>
  <c r="J46" i="11" s="1"/>
  <c r="D45" i="11"/>
  <c r="J45" i="11" s="1"/>
  <c r="D44" i="11"/>
  <c r="J44" i="11" s="1"/>
  <c r="D43" i="11"/>
  <c r="J43" i="11" s="1"/>
  <c r="D41" i="11"/>
  <c r="J41" i="11" s="1"/>
  <c r="D40" i="11"/>
  <c r="J40" i="11" s="1"/>
  <c r="D39" i="11"/>
  <c r="H21" i="13"/>
  <c r="D21" i="13"/>
  <c r="F13" i="13" s="1"/>
  <c r="J21" i="13"/>
  <c r="F11" i="13"/>
  <c r="F12" i="13"/>
  <c r="F14" i="13"/>
  <c r="F15" i="13"/>
  <c r="F16" i="13"/>
  <c r="F17" i="13"/>
  <c r="F20" i="13"/>
  <c r="T43" i="17"/>
  <c r="T20" i="17"/>
  <c r="T82" i="17"/>
  <c r="T73" i="17"/>
  <c r="T58" i="17"/>
  <c r="T16" i="17"/>
  <c r="T28" i="17"/>
  <c r="T44" i="17"/>
  <c r="T56" i="17"/>
  <c r="T21" i="17"/>
  <c r="T17" i="17"/>
  <c r="T76" i="17"/>
  <c r="T25" i="17"/>
  <c r="T26" i="17"/>
  <c r="T49" i="17"/>
  <c r="T72" i="17"/>
  <c r="T42" i="17"/>
  <c r="T85" i="17"/>
  <c r="T64" i="17"/>
  <c r="T55" i="17"/>
  <c r="T29" i="17"/>
  <c r="T39" i="17"/>
  <c r="T12" i="17"/>
  <c r="T18" i="17"/>
  <c r="T30" i="17"/>
  <c r="T51" i="17"/>
  <c r="T32" i="17"/>
  <c r="T52" i="17"/>
  <c r="T15" i="17"/>
  <c r="T27" i="17"/>
  <c r="T35" i="17"/>
  <c r="T48" i="17"/>
  <c r="T81" i="17"/>
  <c r="T47" i="17"/>
  <c r="T24" i="17"/>
  <c r="T53" i="17"/>
  <c r="T37" i="17"/>
  <c r="T65" i="17"/>
  <c r="T83" i="17"/>
  <c r="T40" i="17"/>
  <c r="T66" i="17"/>
  <c r="T50" i="17"/>
  <c r="T60" i="17"/>
  <c r="T34" i="17"/>
  <c r="T31" i="17"/>
  <c r="T79" i="17"/>
  <c r="T38" i="17"/>
  <c r="T67" i="17"/>
  <c r="T74" i="17"/>
  <c r="T77" i="17"/>
  <c r="T8" i="17"/>
  <c r="T63" i="17"/>
  <c r="T13" i="17"/>
  <c r="T36" i="17"/>
  <c r="T78" i="17"/>
  <c r="T14" i="17"/>
  <c r="T19" i="17"/>
  <c r="T46" i="17"/>
  <c r="T59" i="17"/>
  <c r="T61" i="17"/>
  <c r="T62" i="17"/>
  <c r="T23" i="17"/>
  <c r="T69" i="17"/>
  <c r="T22" i="17"/>
  <c r="T75" i="17"/>
  <c r="T68" i="17"/>
  <c r="T71" i="17"/>
  <c r="T80" i="17"/>
  <c r="T41" i="17"/>
  <c r="T10" i="17"/>
  <c r="T84" i="17"/>
  <c r="T86" i="17"/>
  <c r="T33" i="17"/>
  <c r="T11" i="17"/>
  <c r="T45" i="17"/>
  <c r="T57" i="17"/>
  <c r="E21" i="18"/>
  <c r="E15" i="18"/>
  <c r="G15" i="18" s="1"/>
  <c r="C10" i="18"/>
  <c r="G10" i="18" s="1"/>
  <c r="G11" i="18"/>
  <c r="G12" i="18"/>
  <c r="G13" i="18"/>
  <c r="G14" i="18"/>
  <c r="G16" i="18"/>
  <c r="G17" i="18"/>
  <c r="G18" i="18"/>
  <c r="G19" i="18"/>
  <c r="G20" i="18"/>
  <c r="G9" i="18"/>
  <c r="G8" i="18"/>
  <c r="C11" i="18"/>
  <c r="M21" i="18"/>
  <c r="K21" i="18"/>
  <c r="I21" i="18"/>
  <c r="O125" i="21"/>
  <c r="M125" i="21"/>
  <c r="G125" i="21"/>
  <c r="Q32" i="21"/>
  <c r="Q125" i="21" s="1"/>
  <c r="M32" i="21"/>
  <c r="E32" i="21"/>
  <c r="E125" i="21" s="1"/>
  <c r="E78" i="21"/>
  <c r="I79" i="21"/>
  <c r="F21" i="10" s="1"/>
  <c r="J21" i="10" s="1"/>
  <c r="N9" i="17" l="1"/>
  <c r="N87" i="17" s="1"/>
  <c r="J87" i="17"/>
  <c r="J90" i="17" s="1"/>
  <c r="F19" i="13"/>
  <c r="F10" i="13"/>
  <c r="I32" i="21"/>
  <c r="I125" i="21" s="1"/>
  <c r="F18" i="13"/>
  <c r="F9" i="13"/>
  <c r="F50" i="9"/>
  <c r="P87" i="17"/>
  <c r="D84" i="11"/>
  <c r="J84" i="11" s="1"/>
  <c r="J39" i="11"/>
  <c r="T87" i="17"/>
  <c r="U22" i="10"/>
  <c r="F8" i="13"/>
  <c r="F21" i="13" s="1"/>
  <c r="G21" i="18"/>
  <c r="F11" i="8" s="1"/>
  <c r="J11" i="8" s="1"/>
  <c r="C21" i="18"/>
  <c r="I78" i="21"/>
  <c r="F18" i="10" s="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9" i="7"/>
  <c r="L25" i="7" s="1"/>
  <c r="J25" i="7"/>
  <c r="H25" i="7"/>
  <c r="F25" i="7"/>
  <c r="D25" i="7"/>
  <c r="J100" i="11" l="1"/>
  <c r="F10" i="8" s="1"/>
  <c r="J10" i="8" s="1"/>
  <c r="J13" i="8" s="1"/>
  <c r="F22" i="10"/>
  <c r="J18" i="10"/>
  <c r="J22" i="10" s="1"/>
  <c r="F9" i="8" s="1"/>
  <c r="J9" i="8" s="1"/>
  <c r="D100" i="11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L85" i="5"/>
  <c r="AL86" i="5"/>
  <c r="AL87" i="5"/>
  <c r="AL88" i="5"/>
  <c r="AL89" i="5"/>
  <c r="AL90" i="5"/>
  <c r="AL91" i="5"/>
  <c r="AL9" i="5"/>
  <c r="AL92" i="5" s="1"/>
  <c r="AJ92" i="5"/>
  <c r="AJ88" i="5"/>
  <c r="T92" i="5"/>
  <c r="T83" i="5"/>
  <c r="F13" i="8" l="1"/>
  <c r="H10" i="8" s="1"/>
  <c r="Z10" i="4"/>
  <c r="Z11" i="4"/>
  <c r="Z12" i="4"/>
  <c r="Z13" i="4"/>
  <c r="Z14" i="4"/>
  <c r="Z15" i="4"/>
  <c r="Z16" i="4"/>
  <c r="Z17" i="4"/>
  <c r="Z18" i="4"/>
  <c r="Z19" i="4"/>
  <c r="Z20" i="4"/>
  <c r="Z21" i="4"/>
  <c r="Z9" i="4"/>
  <c r="H22" i="4"/>
  <c r="X22" i="4"/>
  <c r="W10" i="10" l="1"/>
  <c r="H12" i="8"/>
  <c r="W17" i="10"/>
  <c r="L13" i="10"/>
  <c r="L45" i="9"/>
  <c r="L41" i="9"/>
  <c r="W44" i="9"/>
  <c r="W22" i="9"/>
  <c r="W35" i="9"/>
  <c r="H9" i="8"/>
  <c r="W15" i="9"/>
  <c r="L40" i="9"/>
  <c r="W42" i="9"/>
  <c r="L35" i="9"/>
  <c r="W10" i="9"/>
  <c r="L19" i="9"/>
  <c r="W32" i="9"/>
  <c r="L12" i="9"/>
  <c r="W29" i="9"/>
  <c r="W9" i="9"/>
  <c r="L21" i="10"/>
  <c r="W12" i="9"/>
  <c r="L31" i="9"/>
  <c r="L28" i="9"/>
  <c r="L18" i="10"/>
  <c r="L38" i="9"/>
  <c r="W46" i="9"/>
  <c r="W21" i="9"/>
  <c r="L33" i="9"/>
  <c r="W9" i="10"/>
  <c r="L9" i="9"/>
  <c r="W19" i="9"/>
  <c r="L23" i="9"/>
  <c r="L12" i="10"/>
  <c r="W31" i="9"/>
  <c r="L18" i="9"/>
  <c r="L48" i="9"/>
  <c r="W33" i="9"/>
  <c r="L30" i="9"/>
  <c r="H8" i="8"/>
  <c r="L37" i="9"/>
  <c r="W38" i="9"/>
  <c r="L11" i="9"/>
  <c r="L34" i="9"/>
  <c r="L10" i="10"/>
  <c r="W11" i="9"/>
  <c r="W26" i="9"/>
  <c r="L15" i="9"/>
  <c r="W48" i="9"/>
  <c r="L20" i="9"/>
  <c r="W47" i="9"/>
  <c r="L21" i="9"/>
  <c r="W45" i="9"/>
  <c r="L26" i="9"/>
  <c r="L49" i="9"/>
  <c r="L17" i="10"/>
  <c r="W18" i="9"/>
  <c r="W41" i="9"/>
  <c r="W40" i="9"/>
  <c r="L15" i="10"/>
  <c r="W14" i="9"/>
  <c r="W18" i="10"/>
  <c r="W13" i="9"/>
  <c r="W36" i="9"/>
  <c r="L17" i="9"/>
  <c r="L32" i="9"/>
  <c r="W14" i="10"/>
  <c r="W21" i="10"/>
  <c r="L9" i="10"/>
  <c r="W16" i="9"/>
  <c r="L13" i="9"/>
  <c r="L44" i="9"/>
  <c r="L29" i="9"/>
  <c r="L43" i="9"/>
  <c r="L11" i="10"/>
  <c r="W28" i="9"/>
  <c r="W43" i="9"/>
  <c r="L16" i="9"/>
  <c r="L47" i="9"/>
  <c r="W13" i="10"/>
  <c r="W12" i="10"/>
  <c r="H11" i="8"/>
  <c r="W23" i="9"/>
  <c r="L36" i="9"/>
  <c r="L20" i="10"/>
  <c r="L27" i="9"/>
  <c r="L19" i="10"/>
  <c r="L10" i="9"/>
  <c r="W16" i="10"/>
  <c r="W27" i="9"/>
  <c r="L24" i="9"/>
  <c r="L16" i="10"/>
  <c r="W49" i="9"/>
  <c r="L46" i="9"/>
  <c r="W24" i="9"/>
  <c r="W25" i="9"/>
  <c r="L22" i="9"/>
  <c r="L14" i="10"/>
  <c r="W30" i="9"/>
  <c r="W11" i="10"/>
  <c r="W39" i="9"/>
  <c r="W19" i="10"/>
  <c r="W37" i="9"/>
  <c r="L42" i="9"/>
  <c r="W20" i="9"/>
  <c r="L25" i="9"/>
  <c r="W15" i="10"/>
  <c r="W34" i="9"/>
  <c r="L39" i="9"/>
  <c r="W17" i="9"/>
  <c r="L14" i="9"/>
  <c r="W20" i="10"/>
  <c r="Z22" i="4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9" i="2"/>
  <c r="AB50" i="2" s="1"/>
  <c r="J50" i="2"/>
  <c r="H50" i="2"/>
  <c r="H47" i="2"/>
  <c r="X47" i="2"/>
  <c r="X50" i="2" s="1"/>
  <c r="Z50" i="2"/>
  <c r="L22" i="10" l="1"/>
  <c r="W50" i="9"/>
  <c r="H13" i="8"/>
  <c r="L50" i="9"/>
  <c r="W22" i="10"/>
</calcChain>
</file>

<file path=xl/sharedStrings.xml><?xml version="1.0" encoding="utf-8"?>
<sst xmlns="http://schemas.openxmlformats.org/spreadsheetml/2006/main" count="1394" uniqueCount="494">
  <si>
    <t>صندوق سرمایه‌گذاری در اوراق بهادار با درآمد ثابت کاردان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</si>
  <si>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</si>
  <si>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</si>
  <si>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</si>
  <si>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</si>
  <si>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</si>
  <si>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</si>
  <si>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</si>
  <si>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</si>
  <si>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</si>
  <si>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</si>
  <si>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</si>
  <si>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</si>
  <si>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</si>
  <si>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</si>
  <si>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</si>
  <si>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</si>
  <si>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</si>
  <si>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</si>
  <si>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صادرات ایران</t>
  </si>
  <si>
    <t>بانک ملت</t>
  </si>
  <si>
    <t>بانک‌اقتصادنوین‌</t>
  </si>
  <si>
    <t>بورس کالای ایران</t>
  </si>
  <si>
    <t>بین المللی توسعه ص. معادن غدیر</t>
  </si>
  <si>
    <t>پارس‌ مینو</t>
  </si>
  <si>
    <t>پالایش نفت اصفهان</t>
  </si>
  <si>
    <t>پالایش نفت بندرعباس</t>
  </si>
  <si>
    <t>پاکدیس</t>
  </si>
  <si>
    <t>پتروشیمی پردیس</t>
  </si>
  <si>
    <t>پتروشیمی فناوران</t>
  </si>
  <si>
    <t>پتروشیمی نوری</t>
  </si>
  <si>
    <t>پست بانک ایران</t>
  </si>
  <si>
    <t>تامین سرمایه کاردان</t>
  </si>
  <si>
    <t>تایدواترخاورمیانه</t>
  </si>
  <si>
    <t>تراکتورسازی‌ایران‌</t>
  </si>
  <si>
    <t>توسعه معادن وص.معدنی خاورمیانه</t>
  </si>
  <si>
    <t>تولیدات پتروشیمی قائد بصیر</t>
  </si>
  <si>
    <t>رادیاتور ایران‌</t>
  </si>
  <si>
    <t>ریخته‌گری‌ تراکتورسازی‌ ایران‌</t>
  </si>
  <si>
    <t>سرمایه گذاری صدرتامین</t>
  </si>
  <si>
    <t>سرمایه گذاری گروه توسعه ملی</t>
  </si>
  <si>
    <t>سرمایه‌گذاری‌ سایپا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</si>
  <si>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</si>
  <si>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</si>
  <si>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</si>
  <si>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</si>
  <si>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</si>
  <si>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</si>
  <si>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</si>
  <si>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</si>
  <si>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انتخاب الکترونیک آرمان</t>
  </si>
  <si>
    <t>گروه صنایع کاغذ پارس</t>
  </si>
  <si>
    <t>گروه مالی صبا تامین</t>
  </si>
  <si>
    <t>گروه مپنا (سهامی عام)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</si>
  <si>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</si>
  <si>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</si>
  <si>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</si>
  <si>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</si>
  <si>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</si>
  <si>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کشت و دامداری فکا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</si>
  <si>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</si>
  <si>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</si>
  <si>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</si>
  <si>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</si>
  <si>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</si>
  <si>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</si>
  <si>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</si>
  <si>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میدکو-6167-05/02/15</t>
  </si>
  <si>
    <t>1405/02/15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</si>
  <si>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</si>
  <si>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</si>
  <si>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</si>
  <si>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</si>
  <si>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</si>
  <si>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</si>
  <si>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</si>
  <si>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</si>
  <si>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</si>
  <si>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</si>
  <si>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</si>
  <si>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</si>
  <si>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</si>
  <si>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</si>
  <si>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صنایع اعتبار1-بخشی</t>
  </si>
  <si>
    <t>صندوق س صنایع اندیشه صبا2-بخشی</t>
  </si>
  <si>
    <t>صندوق س صنایع دایا3-بخشی</t>
  </si>
  <si>
    <t>صندوق س. ثروت هیوا-س</t>
  </si>
  <si>
    <t>صندوق س. طلا کیمیا زرین کاردان</t>
  </si>
  <si>
    <t>صندوق س.بخشی صنایع پاداش2-ب</t>
  </si>
  <si>
    <t>صندوق س.سهامی پرتو آمال-س</t>
  </si>
  <si>
    <t>صندوق سرمایه‌گذاری نیکی گستران</t>
  </si>
  <si>
    <t>صندوق صبا</t>
  </si>
  <si>
    <t>صندوق واسطه گری مالی یکم-سهام</t>
  </si>
  <si>
    <t>صندوق س. درسهام اطلس-س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</si>
  <si>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</si>
  <si>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</si>
  <si>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</si>
  <si>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</si>
  <si>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</si>
  <si>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</si>
  <si>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</si>
  <si>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</si>
  <si>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</si>
  <si>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</si>
  <si>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</si>
  <si>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</si>
  <si>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</si>
  <si>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</si>
  <si>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</si>
  <si>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</si>
  <si>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</si>
  <si>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</si>
  <si>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</si>
  <si>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</si>
  <si>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</si>
  <si>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</si>
  <si>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</si>
  <si>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</si>
  <si>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</si>
  <si>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</si>
  <si>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</si>
  <si>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سلف موازی هیدروکربن آفتاب062</t>
  </si>
  <si>
    <t>1404/03/12</t>
  </si>
  <si>
    <t>1406/03/12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</si>
  <si>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</si>
  <si>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</si>
  <si>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</si>
  <si>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</si>
  <si>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</si>
  <si>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</si>
  <si>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</si>
  <si>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</si>
  <si>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</si>
  <si>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</si>
  <si>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</si>
  <si>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</si>
  <si>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</si>
  <si>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</si>
  <si>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</si>
  <si>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</si>
  <si>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</si>
  <si>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</si>
  <si>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</si>
  <si>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</si>
  <si>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</si>
  <si>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</si>
  <si>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</si>
  <si>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</si>
  <si>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</si>
  <si>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</si>
  <si>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</si>
  <si>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</si>
  <si>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</si>
  <si>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</si>
  <si>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</si>
  <si>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</si>
  <si>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</si>
  <si>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</si>
  <si>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</si>
  <si>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</si>
  <si>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</si>
  <si>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</si>
  <si>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</si>
  <si>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</si>
  <si>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</si>
  <si>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</si>
  <si>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</si>
  <si>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</si>
  <si>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</si>
  <si>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</si>
  <si>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</si>
  <si>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</si>
  <si>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اجاره اخابر06-3ماهه23%</t>
  </si>
  <si>
    <t>1402/11/14</t>
  </si>
  <si>
    <t>1406/11/14</t>
  </si>
  <si>
    <t>صکوک اجاره صگستر512- 6ماهه18%</t>
  </si>
  <si>
    <t>1400/12/21</t>
  </si>
  <si>
    <t>1405/12/21</t>
  </si>
  <si>
    <t>صکوک اجاره فارس073-بدون ضامن</t>
  </si>
  <si>
    <t>1403/03/07</t>
  </si>
  <si>
    <t>1407/03/07</t>
  </si>
  <si>
    <t>صکوک اجاره فارس804-بدون ضامن</t>
  </si>
  <si>
    <t>1404/04/30</t>
  </si>
  <si>
    <t>1408/04/30</t>
  </si>
  <si>
    <t>صکوک اجاره فارس840-بدون ضامن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</si>
  <si>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</si>
  <si>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</si>
  <si>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</si>
  <si>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</si>
  <si>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</si>
  <si>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</si>
  <si>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</si>
  <si>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</si>
  <si>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</si>
  <si>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</si>
  <si>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</si>
  <si>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</si>
  <si>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دروز705-3ماهه23%</t>
  </si>
  <si>
    <t>1402/05/15</t>
  </si>
  <si>
    <t>1407/05/15</t>
  </si>
  <si>
    <t>صکوک مرابحه دعبید602-3ماهه18%</t>
  </si>
  <si>
    <t>1402/02/09</t>
  </si>
  <si>
    <t>1406/02/09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</si>
  <si>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</si>
  <si>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</si>
  <si>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</si>
  <si>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</si>
  <si>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</si>
  <si>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</si>
  <si>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کگل00711-3ماهه23%</t>
  </si>
  <si>
    <t>1403/11/21</t>
  </si>
  <si>
    <t>1407/11/20</t>
  </si>
  <si>
    <t>مرابحه اتومبیل سازی فردا051224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</si>
  <si>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</si>
  <si>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</si>
  <si>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</si>
  <si>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</si>
  <si>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</si>
  <si>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</si>
  <si>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</si>
  <si>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</si>
  <si>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</si>
  <si>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</si>
  <si>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</si>
  <si>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</si>
  <si>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</si>
  <si>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</si>
  <si>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</si>
  <si>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</si>
  <si>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</si>
  <si>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</si>
  <si>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</si>
  <si>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</si>
  <si>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</si>
  <si>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</si>
  <si>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</si>
  <si>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</si>
  <si>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</si>
  <si>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</si>
  <si>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</si>
  <si>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</si>
  <si>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</si>
  <si>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</si>
  <si>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</si>
  <si>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</si>
  <si>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</si>
  <si>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</si>
  <si>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</si>
  <si>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</si>
  <si>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دولت133-ش.خ050410</t>
  </si>
  <si>
    <t>1402/05/10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</si>
  <si>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</si>
  <si>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</si>
  <si>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</si>
  <si>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</si>
  <si>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</si>
  <si>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</si>
  <si>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</si>
  <si>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</si>
  <si>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</si>
  <si>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دولت143-ش.خ041009</t>
  </si>
  <si>
    <t>1402/08/09</t>
  </si>
  <si>
    <t>1404/10/09</t>
  </si>
  <si>
    <t>مرابحه عام دولت144-ش.خ040730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</si>
  <si>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</si>
  <si>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</si>
  <si>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</si>
  <si>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</si>
  <si>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</si>
  <si>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</si>
  <si>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</si>
  <si>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</si>
  <si>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</si>
  <si>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</si>
  <si>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</si>
  <si>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</si>
  <si>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</si>
  <si>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</si>
  <si>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</si>
  <si>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عام دولت191-ش.خ060328</t>
  </si>
  <si>
    <t>1406/03/28</t>
  </si>
  <si>
    <t>مرابحه عام دولت202-ش.خ060530</t>
  </si>
  <si>
    <t>1403/11/30</t>
  </si>
  <si>
    <t>1406/05/30</t>
  </si>
  <si>
    <t>مرابحه عام دولت206-ش.خ051114</t>
  </si>
  <si>
    <t>1403/12/14</t>
  </si>
  <si>
    <t>1405/11/14</t>
  </si>
  <si>
    <t>مرابحه عام دولت207-ش.خ060614</t>
  </si>
  <si>
    <t>1406/06/14</t>
  </si>
  <si>
    <t>مرابحه عام دولت209-ش.خ050821</t>
  </si>
  <si>
    <t>1405/08/21</t>
  </si>
  <si>
    <t>مرابحه عام دولت228-ش.خ070521</t>
  </si>
  <si>
    <t>1404/05/21</t>
  </si>
  <si>
    <t>1407/05/21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</si>
  <si>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</si>
  <si>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</si>
  <si>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</si>
  <si>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</si>
  <si>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</si>
  <si>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</si>
  <si>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</si>
  <si>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</si>
  <si>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</si>
  <si>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</si>
  <si>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</si>
  <si>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</si>
  <si>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</si>
  <si>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</si>
  <si>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</si>
  <si>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</si>
  <si>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</si>
  <si>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</si>
  <si>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</si>
  <si>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دولت145-ش.خ050707</t>
  </si>
  <si>
    <t>1405/07/07</t>
  </si>
  <si>
    <t>مرابحه عام دولت229-ش.خ061028</t>
  </si>
  <si>
    <t>1404/05/28</t>
  </si>
  <si>
    <t>1406/10/28</t>
  </si>
  <si>
    <t>مرابحه عام دولت238-ش.خ061022</t>
  </si>
  <si>
    <t>1404/07/22</t>
  </si>
  <si>
    <t>1406/10/22</t>
  </si>
  <si>
    <t>مرابحه عام دولت237-ش.خ070715</t>
  </si>
  <si>
    <t>1404/07/15</t>
  </si>
  <si>
    <t>1407/07/15</t>
  </si>
  <si>
    <t>اوراق مشارکت طرح قطارشهری کرج جدید 1403</t>
  </si>
  <si>
    <t>خیر</t>
  </si>
  <si>
    <t>1403/12/28</t>
  </si>
  <si>
    <t>1407/12/28</t>
  </si>
  <si>
    <t>اوراق مشارکت طرح قطارشهری اصفهان 1404</t>
  </si>
  <si>
    <t>اوراق مشارکت طرح اتوبوسرانی اصفهان 1404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</si>
  <si>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</si>
  <si>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</si>
  <si>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</si>
  <si>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</si>
  <si>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</si>
  <si>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</si>
  <si>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</si>
  <si>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</si>
  <si>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</si>
  <si>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</si>
  <si>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</si>
  <si>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</si>
  <si>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</si>
  <si>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</si>
  <si>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</si>
  <si>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</si>
  <si>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</si>
  <si>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</si>
  <si>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</si>
  <si>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</si>
  <si>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</si>
  <si>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</si>
  <si>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</si>
  <si>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</si>
  <si>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</si>
  <si>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</si>
  <si>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</si>
  <si>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</si>
  <si>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</si>
  <si>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</si>
  <si>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</si>
  <si>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</si>
  <si>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</si>
  <si>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</si>
  <si>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</si>
  <si>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</si>
  <si>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</si>
  <si>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</si>
  <si>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</si>
  <si>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</si>
  <si>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</si>
  <si>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</si>
  <si>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</si>
  <si>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</si>
  <si>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</si>
  <si>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</si>
  <si>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</si>
  <si>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مشارکت ش کرج412-3ماهه18%</t>
  </si>
  <si>
    <t>مشارکت ش کرج042-3ماهه18%</t>
  </si>
  <si>
    <t>مشارکت ش قم412-3ماهه18%</t>
  </si>
  <si>
    <t>مرابحه ذوب و نوردکرمان14060814</t>
  </si>
  <si>
    <t>اجاره توسعه س. سامان14060303</t>
  </si>
  <si>
    <t>مرابحه انتخاب آرمان050917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</si>
  <si>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</si>
  <si>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</si>
  <si>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</si>
  <si>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</si>
  <si>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</si>
  <si>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</si>
  <si>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</si>
  <si>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</si>
  <si>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</si>
  <si>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</si>
  <si>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</si>
  <si>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</si>
  <si>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</si>
  <si>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</si>
  <si>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</si>
  <si>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</si>
  <si>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</si>
  <si>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</si>
  <si>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</si>
  <si>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</si>
  <si>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</si>
  <si>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</si>
  <si>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</si>
  <si>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</si>
  <si>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</si>
  <si>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</si>
  <si>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</si>
  <si>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</si>
  <si>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</si>
  <si>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</si>
  <si>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</si>
  <si>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</si>
  <si>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1404/12/24</t>
  </si>
  <si>
    <t>1404/12/25</t>
  </si>
  <si>
    <t>1404/12/13</t>
  </si>
  <si>
    <t>1406/08/14</t>
  </si>
  <si>
    <t>1406/03/03</t>
  </si>
  <si>
    <t>1405/09/17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</si>
  <si>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</si>
  <si>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</si>
  <si>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</si>
  <si>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</si>
  <si>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</si>
  <si>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</si>
  <si>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</si>
  <si>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</si>
  <si>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>بانک سامان</t>
  </si>
  <si>
    <t>بانک اقتصاد نوین</t>
  </si>
  <si>
    <t>بانک پاسارگاد</t>
  </si>
  <si>
    <t>بانک خاورمیانه</t>
  </si>
  <si>
    <t>بانک پارسیان</t>
  </si>
  <si>
    <t>بانک صادرات</t>
  </si>
  <si>
    <t>بانک توسعه تعاون</t>
  </si>
  <si>
    <t>بانک گردشگری</t>
  </si>
  <si>
    <t>بانک رفاه</t>
  </si>
  <si>
    <t>بانک مسکن</t>
  </si>
  <si>
    <t>بانک ملی</t>
  </si>
  <si>
    <t>بانک شهر</t>
  </si>
  <si>
    <t>بانک کشاورزی</t>
  </si>
  <si>
    <t>موسسه اعتباری ملل</t>
  </si>
  <si>
    <t>اجاره اخابر06-3ماهه23%</t>
  </si>
  <si>
    <t>اجاره صگستر512- 6ماهه18%</t>
  </si>
  <si>
    <t>اجاره فارس073-بدون ضامن</t>
  </si>
  <si>
    <t>اجاره فارس804-بدون ضامن</t>
  </si>
  <si>
    <t>اجاره فارس840-بدون ضامن</t>
  </si>
  <si>
    <t>اجاره فولاد006-بدون ضامن</t>
  </si>
  <si>
    <t>اجاره فولاد512-بدون ضامن</t>
  </si>
  <si>
    <t>اجاره کگل0059-بدون ضامن</t>
  </si>
  <si>
    <t>مرابحه پاکشو503-3ماهه 18%</t>
  </si>
  <si>
    <t>مرابحه دروز705-3ماهه23%</t>
  </si>
  <si>
    <t>مرابحه دعبید602-3ماهه18%</t>
  </si>
  <si>
    <t>مرابحه دعبید609-3ماهه23%</t>
  </si>
  <si>
    <t>مرابحه شادگان705-3ماهه23%</t>
  </si>
  <si>
    <t>مرابحه کگل00711-3ماهه23%</t>
  </si>
  <si>
    <t xml:space="preserve">بانک تجارت </t>
  </si>
  <si>
    <t xml:space="preserve">بانک اقتصاد نوین </t>
  </si>
  <si>
    <t xml:space="preserve">بانک پارسیان </t>
  </si>
  <si>
    <t xml:space="preserve">بانک گردشگری </t>
  </si>
  <si>
    <t xml:space="preserve">بانک خاورمیانه </t>
  </si>
  <si>
    <t xml:space="preserve">بانک سامان </t>
  </si>
  <si>
    <t xml:space="preserve">بانک صادرات </t>
  </si>
  <si>
    <t xml:space="preserve">بانک پاسارگاد </t>
  </si>
  <si>
    <t xml:space="preserve">بانک ملت </t>
  </si>
  <si>
    <t xml:space="preserve">بانک مسکن </t>
  </si>
  <si>
    <t xml:space="preserve">بانک ملی </t>
  </si>
  <si>
    <t>مرابحه  پاکشو503-3ماهه 18%</t>
  </si>
  <si>
    <t>مرابحه  دروز705-3ماهه23%</t>
  </si>
  <si>
    <t>مرابحه  دعبید602-3ماهه18%</t>
  </si>
  <si>
    <t>مرابحه  دعبید609-3ماهه23%</t>
  </si>
  <si>
    <t>مرابحه  شادگان705-3ماهه23%</t>
  </si>
  <si>
    <t>مرابحه  کگل00711-3ماهه23%</t>
  </si>
  <si>
    <t>سلف متانول سبلان053</t>
  </si>
  <si>
    <t>سلف هیدروکربن آفتاب062</t>
  </si>
  <si>
    <t>سلف متانول بوشهر041</t>
  </si>
  <si>
    <t>سلف هیدروکربن آفتاب053</t>
  </si>
  <si>
    <t>سلف گندله صبانور</t>
  </si>
  <si>
    <t>سلف گاز مایع کنگان051</t>
  </si>
  <si>
    <t>سلف هیدروکربن آفتاب051</t>
  </si>
  <si>
    <t>اجاره  اخابر06-3ماهه23%</t>
  </si>
  <si>
    <t>اجاره  صگستر512- 6ماهه18%</t>
  </si>
  <si>
    <t>اجاره  فارس073-بدون ضامن</t>
  </si>
  <si>
    <t>اجاره  فارس804-بدون ضامن</t>
  </si>
  <si>
    <t>اجاره  فارس840-بدون ضامن</t>
  </si>
  <si>
    <t>اجاره  فولاد006-بدون ضامن</t>
  </si>
  <si>
    <t>اجاره  فولاد512-بدون ضامن</t>
  </si>
  <si>
    <t>اجاره  کگل0059-بدون ضامن</t>
  </si>
  <si>
    <t>مرابحه رامک شیراز</t>
  </si>
  <si>
    <t>شرکت تامین سرمایه کاردان</t>
  </si>
  <si>
    <t xml:space="preserve">سلف موازی گازمایع کنگان051	</t>
  </si>
  <si>
    <t xml:space="preserve">سلف موازی هیدروکربن آفتاب062 </t>
  </si>
  <si>
    <t>صکوک اجاره فارس073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</si>
</sst>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3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textRotation="180"/>
    </xf>
    <xf numFmtId="0" fontId="4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3" fontId="4" fillId="0" borderId="0" xfId="0" applyNumberFormat="1" applyFont="1" applyAlignment="1">
      <alignment horizontal="left"/>
    </xf>
    <xf numFmtId="9" fontId="4" fillId="0" borderId="0" xfId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9"/>
  <sheetViews>
    <sheetView rightToLeft="1" topLeftCell="A37" workbookViewId="0">
      <selection activeCell="R52" sqref="R52:R55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.28515625" style="15" customWidth="1"/>
    <col min="6" max="6" width="13.7109375" style="25" bestFit="1" customWidth="1"/>
    <col min="7" max="7" width="1.28515625" style="15" customWidth="1"/>
    <col min="8" max="8" width="18.85546875" style="15" bestFit="1" customWidth="1"/>
    <col min="9" max="9" width="1.28515625" style="15" customWidth="1"/>
    <col min="10" max="10" width="18.85546875" style="15" bestFit="1" customWidth="1"/>
    <col min="11" max="11" width="1.28515625" style="15" customWidth="1"/>
    <col min="12" max="12" width="12.140625" style="15" bestFit="1" customWidth="1"/>
    <col min="13" max="13" width="1.28515625" style="15" customWidth="1"/>
    <col min="14" max="14" width="16.140625" style="15" bestFit="1" customWidth="1"/>
    <col min="15" max="15" width="1.28515625" style="15" customWidth="1"/>
    <col min="16" max="16" width="14.42578125" style="15" bestFit="1" customWidth="1"/>
    <col min="17" max="17" width="1.28515625" style="15" customWidth="1"/>
    <col min="18" max="18" width="20" style="15" bestFit="1" customWidth="1"/>
    <col min="19" max="19" width="1.28515625" style="15" customWidth="1"/>
    <col min="20" max="20" width="13.7109375" style="15" bestFit="1" customWidth="1"/>
    <col min="21" max="21" width="1.28515625" style="15" customWidth="1"/>
    <col min="22" max="22" width="16.140625" style="15" bestFit="1" customWidth="1"/>
    <col min="23" max="23" width="1.28515625" style="15" customWidth="1"/>
    <col min="24" max="24" width="18.7109375" style="15" bestFit="1" customWidth="1"/>
    <col min="25" max="25" width="1.28515625" style="15" customWidth="1"/>
    <col min="26" max="26" width="20" style="15" bestFit="1" customWidth="1"/>
    <col min="27" max="27" width="1.28515625" style="15" customWidth="1"/>
    <col min="28" max="28" width="18.28515625" style="15" bestFit="1" customWidth="1"/>
    <col min="29" max="29" width="0.28515625" customWidth="1"/>
  </cols>
  <sheetData>
    <row r="1" spans="1:2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ht="14.45" customHeight="1" x14ac:dyDescent="0.2">
      <c r="A4" s="1" t="s">
        <v>3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ht="14.45" customHeight="1" x14ac:dyDescent="0.2">
      <c r="A5" s="68" t="s">
        <v>5</v>
      </c>
      <c r="B5" s="68"/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ht="14.45" customHeight="1" x14ac:dyDescent="0.2">
      <c r="F6" s="69" t="s">
        <v>7</v>
      </c>
      <c r="G6" s="69"/>
      <c r="H6" s="69"/>
      <c r="I6" s="69"/>
      <c r="J6" s="69"/>
      <c r="L6" s="69" t="s">
        <v>8</v>
      </c>
      <c r="M6" s="69"/>
      <c r="N6" s="69"/>
      <c r="O6" s="69"/>
      <c r="P6" s="69"/>
      <c r="Q6" s="69"/>
      <c r="R6" s="69"/>
      <c r="T6" s="69" t="s">
        <v>9</v>
      </c>
      <c r="U6" s="69"/>
      <c r="V6" s="69"/>
      <c r="W6" s="69"/>
      <c r="X6" s="69"/>
      <c r="Y6" s="69"/>
      <c r="Z6" s="69"/>
      <c r="AA6" s="69"/>
      <c r="AB6" s="69"/>
    </row>
    <row r="7" spans="1:28" ht="14.45" customHeight="1" x14ac:dyDescent="0.2">
      <c r="F7" s="24"/>
      <c r="G7" s="16"/>
      <c r="H7" s="16"/>
      <c r="I7" s="16"/>
      <c r="J7" s="16"/>
      <c r="L7" s="70" t="s">
        <v>10</v>
      </c>
      <c r="M7" s="70"/>
      <c r="N7" s="70"/>
      <c r="O7" s="16"/>
      <c r="P7" s="70" t="s">
        <v>11</v>
      </c>
      <c r="Q7" s="70"/>
      <c r="R7" s="70"/>
      <c r="T7" s="16"/>
      <c r="U7" s="16"/>
      <c r="V7" s="16"/>
      <c r="W7" s="16"/>
      <c r="X7" s="16"/>
      <c r="Y7" s="16"/>
      <c r="Z7" s="16"/>
      <c r="AA7" s="16"/>
      <c r="AB7" s="16"/>
    </row>
    <row r="8" spans="1:28" ht="14.45" customHeight="1" x14ac:dyDescent="0.2">
      <c r="A8" s="69" t="s">
        <v>12</v>
      </c>
      <c r="B8" s="69"/>
      <c r="C8" s="69"/>
      <c r="E8" s="69" t="s">
        <v>13</v>
      </c>
      <c r="F8" s="69"/>
      <c r="H8" s="2" t="s">
        <v>14</v>
      </c>
      <c r="J8" s="2" t="s">
        <v>15</v>
      </c>
      <c r="L8" s="4" t="s">
        <v>13</v>
      </c>
      <c r="M8" s="16"/>
      <c r="N8" s="4" t="s">
        <v>14</v>
      </c>
      <c r="P8" s="4" t="s">
        <v>13</v>
      </c>
      <c r="Q8" s="16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71" t="s">
        <v>19</v>
      </c>
      <c r="B9" s="71"/>
      <c r="C9" s="71"/>
      <c r="E9" s="72">
        <v>240000000</v>
      </c>
      <c r="F9" s="72"/>
      <c r="H9" s="17">
        <v>151300401600</v>
      </c>
      <c r="J9" s="17">
        <v>110935980000</v>
      </c>
      <c r="L9" s="17">
        <v>0</v>
      </c>
      <c r="N9" s="17">
        <v>0</v>
      </c>
      <c r="P9" s="17">
        <v>0</v>
      </c>
      <c r="R9" s="17">
        <v>0</v>
      </c>
      <c r="T9" s="17">
        <v>240000000</v>
      </c>
      <c r="V9" s="17">
        <v>568</v>
      </c>
      <c r="X9" s="17">
        <v>151300401600</v>
      </c>
      <c r="Z9" s="17">
        <v>135508896000</v>
      </c>
      <c r="AB9" s="18">
        <f>Z9/611555596345179*100</f>
        <v>2.2158066545353794E-2</v>
      </c>
    </row>
    <row r="10" spans="1:28" ht="21.75" customHeight="1" x14ac:dyDescent="0.2">
      <c r="A10" s="73" t="s">
        <v>20</v>
      </c>
      <c r="B10" s="73"/>
      <c r="C10" s="73"/>
      <c r="E10" s="74">
        <v>1631492272</v>
      </c>
      <c r="F10" s="74"/>
      <c r="H10" s="19">
        <v>2006395000029</v>
      </c>
      <c r="J10" s="19">
        <v>1636380957018.4299</v>
      </c>
      <c r="L10" s="19">
        <v>0</v>
      </c>
      <c r="N10" s="19">
        <v>0</v>
      </c>
      <c r="P10" s="19">
        <v>0</v>
      </c>
      <c r="R10" s="19">
        <v>0</v>
      </c>
      <c r="T10" s="19">
        <v>1631492272</v>
      </c>
      <c r="V10" s="19">
        <v>1217</v>
      </c>
      <c r="X10" s="19">
        <v>2006395000029</v>
      </c>
      <c r="Z10" s="19">
        <v>1973712214758.6101</v>
      </c>
      <c r="AB10" s="20">
        <f t="shared" ref="AB10:AB49" si="0">Z10/611555596345179*100</f>
        <v>0.32273635080016372</v>
      </c>
    </row>
    <row r="11" spans="1:28" ht="21.75" customHeight="1" x14ac:dyDescent="0.2">
      <c r="A11" s="73" t="s">
        <v>21</v>
      </c>
      <c r="B11" s="73"/>
      <c r="C11" s="73"/>
      <c r="E11" s="74">
        <v>264363162</v>
      </c>
      <c r="F11" s="74"/>
      <c r="H11" s="19">
        <v>334115041819</v>
      </c>
      <c r="J11" s="19">
        <v>928963361192.86401</v>
      </c>
      <c r="L11" s="19">
        <v>0</v>
      </c>
      <c r="N11" s="19">
        <v>0</v>
      </c>
      <c r="P11" s="19">
        <v>-96678280</v>
      </c>
      <c r="R11" s="19">
        <v>399610236475</v>
      </c>
      <c r="T11" s="19">
        <v>167684882</v>
      </c>
      <c r="V11" s="19">
        <v>4231</v>
      </c>
      <c r="X11" s="19">
        <v>211928322144</v>
      </c>
      <c r="Z11" s="19">
        <v>705253361064.33496</v>
      </c>
      <c r="AB11" s="20">
        <f t="shared" si="0"/>
        <v>0.11532121777302327</v>
      </c>
    </row>
    <row r="12" spans="1:28" ht="21.75" customHeight="1" x14ac:dyDescent="0.2">
      <c r="A12" s="73" t="s">
        <v>22</v>
      </c>
      <c r="B12" s="73"/>
      <c r="C12" s="73"/>
      <c r="E12" s="74">
        <v>240395567</v>
      </c>
      <c r="F12" s="74"/>
      <c r="H12" s="19">
        <v>1570417426472</v>
      </c>
      <c r="J12" s="19">
        <v>1235450153155.73</v>
      </c>
      <c r="L12" s="19">
        <v>0</v>
      </c>
      <c r="N12" s="19">
        <v>0</v>
      </c>
      <c r="P12" s="19">
        <v>0</v>
      </c>
      <c r="R12" s="19">
        <v>0</v>
      </c>
      <c r="T12" s="19">
        <v>240395567</v>
      </c>
      <c r="V12" s="19">
        <v>7440</v>
      </c>
      <c r="X12" s="19">
        <v>1570417426472</v>
      </c>
      <c r="Z12" s="19">
        <v>1777901187520.04</v>
      </c>
      <c r="AB12" s="20">
        <f t="shared" si="0"/>
        <v>0.29071783467361867</v>
      </c>
    </row>
    <row r="13" spans="1:28" ht="21.75" customHeight="1" x14ac:dyDescent="0.2">
      <c r="A13" s="73" t="s">
        <v>23</v>
      </c>
      <c r="B13" s="73"/>
      <c r="C13" s="73"/>
      <c r="E13" s="74">
        <v>132690289</v>
      </c>
      <c r="F13" s="74"/>
      <c r="H13" s="19">
        <v>646836990430</v>
      </c>
      <c r="J13" s="19">
        <v>386337389834.93799</v>
      </c>
      <c r="L13" s="19">
        <v>0</v>
      </c>
      <c r="N13" s="19">
        <v>0</v>
      </c>
      <c r="P13" s="19">
        <v>-132690289</v>
      </c>
      <c r="R13" s="19">
        <v>408515581705</v>
      </c>
      <c r="T13" s="19">
        <v>0</v>
      </c>
      <c r="V13" s="19">
        <v>0</v>
      </c>
      <c r="X13" s="19">
        <v>0</v>
      </c>
      <c r="Z13" s="19">
        <v>0</v>
      </c>
      <c r="AB13" s="20">
        <f t="shared" si="0"/>
        <v>0</v>
      </c>
    </row>
    <row r="14" spans="1:28" ht="21.75" customHeight="1" x14ac:dyDescent="0.2">
      <c r="A14" s="73" t="s">
        <v>24</v>
      </c>
      <c r="B14" s="73"/>
      <c r="C14" s="73"/>
      <c r="E14" s="74">
        <v>51500000</v>
      </c>
      <c r="F14" s="74"/>
      <c r="H14" s="19">
        <v>198692362112</v>
      </c>
      <c r="J14" s="19">
        <v>206668462275</v>
      </c>
      <c r="L14" s="19">
        <v>0</v>
      </c>
      <c r="N14" s="19">
        <v>0</v>
      </c>
      <c r="P14" s="19">
        <v>0</v>
      </c>
      <c r="R14" s="19">
        <v>0</v>
      </c>
      <c r="T14" s="19">
        <v>51500000</v>
      </c>
      <c r="V14" s="19">
        <v>5396</v>
      </c>
      <c r="X14" s="19">
        <v>198692362112</v>
      </c>
      <c r="Z14" s="19">
        <v>276240530700</v>
      </c>
      <c r="AB14" s="20">
        <f t="shared" si="0"/>
        <v>4.5170141905476434E-2</v>
      </c>
    </row>
    <row r="15" spans="1:28" ht="21.75" customHeight="1" x14ac:dyDescent="0.2">
      <c r="A15" s="73" t="s">
        <v>25</v>
      </c>
      <c r="B15" s="73"/>
      <c r="C15" s="73"/>
      <c r="E15" s="74">
        <v>329407334</v>
      </c>
      <c r="F15" s="74"/>
      <c r="H15" s="19">
        <v>864646023995</v>
      </c>
      <c r="J15" s="19">
        <v>1138207024620.75</v>
      </c>
      <c r="L15" s="19">
        <v>0</v>
      </c>
      <c r="N15" s="19">
        <v>0</v>
      </c>
      <c r="P15" s="19">
        <v>-56900000</v>
      </c>
      <c r="R15" s="19">
        <v>252762064637</v>
      </c>
      <c r="T15" s="19">
        <v>272507334</v>
      </c>
      <c r="V15" s="19">
        <v>4865</v>
      </c>
      <c r="X15" s="19">
        <v>715291854591</v>
      </c>
      <c r="Z15" s="19">
        <v>1317859978239.54</v>
      </c>
      <c r="AB15" s="20">
        <f t="shared" si="0"/>
        <v>0.21549307799902845</v>
      </c>
    </row>
    <row r="16" spans="1:28" ht="21.75" customHeight="1" x14ac:dyDescent="0.2">
      <c r="A16" s="73" t="s">
        <v>26</v>
      </c>
      <c r="B16" s="73"/>
      <c r="C16" s="73"/>
      <c r="E16" s="74">
        <v>93566725</v>
      </c>
      <c r="F16" s="74"/>
      <c r="H16" s="19">
        <v>964981947585</v>
      </c>
      <c r="J16" s="19">
        <v>948702030459.75</v>
      </c>
      <c r="L16" s="19">
        <v>191811786</v>
      </c>
      <c r="N16" s="19">
        <v>0</v>
      </c>
      <c r="P16" s="19">
        <v>0</v>
      </c>
      <c r="R16" s="19">
        <v>0</v>
      </c>
      <c r="T16" s="19">
        <v>285378511</v>
      </c>
      <c r="V16" s="19">
        <v>4144</v>
      </c>
      <c r="X16" s="19">
        <v>964981947585</v>
      </c>
      <c r="Z16" s="19">
        <v>1175572028713.98</v>
      </c>
      <c r="AB16" s="20">
        <f t="shared" si="0"/>
        <v>0.19222651803687435</v>
      </c>
    </row>
    <row r="17" spans="1:28" ht="21.75" customHeight="1" x14ac:dyDescent="0.2">
      <c r="A17" s="73" t="s">
        <v>27</v>
      </c>
      <c r="B17" s="73"/>
      <c r="C17" s="73"/>
      <c r="E17" s="74">
        <v>11694000</v>
      </c>
      <c r="F17" s="74"/>
      <c r="H17" s="19">
        <v>311674982194</v>
      </c>
      <c r="J17" s="19">
        <v>266780455065</v>
      </c>
      <c r="L17" s="19">
        <v>0</v>
      </c>
      <c r="N17" s="19">
        <v>0</v>
      </c>
      <c r="P17" s="19">
        <v>0</v>
      </c>
      <c r="R17" s="19">
        <v>0</v>
      </c>
      <c r="T17" s="19">
        <v>11694000</v>
      </c>
      <c r="V17" s="19">
        <v>27150</v>
      </c>
      <c r="X17" s="19">
        <v>311674982194</v>
      </c>
      <c r="Z17" s="19">
        <v>315603022005</v>
      </c>
      <c r="AB17" s="20">
        <f t="shared" si="0"/>
        <v>5.1606595359625307E-2</v>
      </c>
    </row>
    <row r="18" spans="1:28" ht="21.75" customHeight="1" x14ac:dyDescent="0.2">
      <c r="A18" s="73" t="s">
        <v>28</v>
      </c>
      <c r="B18" s="73"/>
      <c r="C18" s="73"/>
      <c r="E18" s="74">
        <v>4049335</v>
      </c>
      <c r="F18" s="74"/>
      <c r="H18" s="19">
        <v>1059498101908</v>
      </c>
      <c r="J18" s="19">
        <v>1008886518719.8199</v>
      </c>
      <c r="L18" s="19">
        <v>0</v>
      </c>
      <c r="N18" s="19">
        <v>0</v>
      </c>
      <c r="P18" s="19">
        <v>0</v>
      </c>
      <c r="R18" s="19">
        <v>0</v>
      </c>
      <c r="T18" s="19">
        <v>4049335</v>
      </c>
      <c r="V18" s="19">
        <v>282400</v>
      </c>
      <c r="X18" s="19">
        <v>1059498101908</v>
      </c>
      <c r="Z18" s="19">
        <v>1136728187386.2</v>
      </c>
      <c r="AB18" s="20">
        <f t="shared" si="0"/>
        <v>0.18587487289456492</v>
      </c>
    </row>
    <row r="19" spans="1:28" ht="21.75" customHeight="1" x14ac:dyDescent="0.2">
      <c r="A19" s="73" t="s">
        <v>29</v>
      </c>
      <c r="B19" s="73"/>
      <c r="C19" s="73"/>
      <c r="E19" s="74">
        <v>61602127</v>
      </c>
      <c r="F19" s="74"/>
      <c r="H19" s="19">
        <v>378018904420</v>
      </c>
      <c r="J19" s="19">
        <v>245371026537.81</v>
      </c>
      <c r="L19" s="19">
        <v>0</v>
      </c>
      <c r="N19" s="19">
        <v>0</v>
      </c>
      <c r="P19" s="19">
        <v>-30000000</v>
      </c>
      <c r="R19" s="19">
        <v>138856856824</v>
      </c>
      <c r="T19" s="19">
        <v>31602127</v>
      </c>
      <c r="V19" s="19">
        <v>4877</v>
      </c>
      <c r="X19" s="19">
        <v>193925145240</v>
      </c>
      <c r="Z19" s="19">
        <v>153206538117.39499</v>
      </c>
      <c r="AB19" s="20">
        <f t="shared" si="0"/>
        <v>2.5051939518336279E-2</v>
      </c>
    </row>
    <row r="20" spans="1:28" ht="21.75" customHeight="1" x14ac:dyDescent="0.2">
      <c r="A20" s="73" t="s">
        <v>30</v>
      </c>
      <c r="B20" s="73"/>
      <c r="C20" s="73"/>
      <c r="E20" s="74">
        <v>17854546</v>
      </c>
      <c r="F20" s="74"/>
      <c r="H20" s="19">
        <v>763252045857</v>
      </c>
      <c r="J20" s="19">
        <v>614801508673.03198</v>
      </c>
      <c r="L20" s="19">
        <v>0</v>
      </c>
      <c r="N20" s="19">
        <v>0</v>
      </c>
      <c r="P20" s="19">
        <v>0</v>
      </c>
      <c r="R20" s="19">
        <v>0</v>
      </c>
      <c r="T20" s="19">
        <v>17854546</v>
      </c>
      <c r="V20" s="19">
        <v>44470</v>
      </c>
      <c r="X20" s="19">
        <v>763252045857</v>
      </c>
      <c r="Z20" s="19">
        <v>789267410239.31104</v>
      </c>
      <c r="AB20" s="20">
        <f t="shared" si="0"/>
        <v>0.12905897925817139</v>
      </c>
    </row>
    <row r="21" spans="1:28" ht="21.75" customHeight="1" x14ac:dyDescent="0.2">
      <c r="A21" s="73" t="s">
        <v>31</v>
      </c>
      <c r="B21" s="73"/>
      <c r="C21" s="73"/>
      <c r="E21" s="74">
        <v>104744076</v>
      </c>
      <c r="F21" s="74"/>
      <c r="H21" s="19">
        <v>619692275208</v>
      </c>
      <c r="J21" s="19">
        <v>598694880299.84998</v>
      </c>
      <c r="L21" s="19">
        <v>0</v>
      </c>
      <c r="N21" s="19">
        <v>0</v>
      </c>
      <c r="P21" s="19">
        <v>-35813680</v>
      </c>
      <c r="R21" s="19">
        <v>250174009585</v>
      </c>
      <c r="T21" s="19">
        <v>68930396</v>
      </c>
      <c r="V21" s="19">
        <v>7320</v>
      </c>
      <c r="X21" s="19">
        <v>407809544557</v>
      </c>
      <c r="Z21" s="19">
        <v>501568304252.61603</v>
      </c>
      <c r="AB21" s="20">
        <f t="shared" si="0"/>
        <v>8.2015160559419834E-2</v>
      </c>
    </row>
    <row r="22" spans="1:28" ht="21.75" customHeight="1" x14ac:dyDescent="0.2">
      <c r="A22" s="73" t="s">
        <v>32</v>
      </c>
      <c r="B22" s="73"/>
      <c r="C22" s="73"/>
      <c r="E22" s="74">
        <v>141003569</v>
      </c>
      <c r="F22" s="74"/>
      <c r="H22" s="19">
        <v>323351871929</v>
      </c>
      <c r="J22" s="19">
        <v>274582447020.55801</v>
      </c>
      <c r="L22" s="19">
        <v>0</v>
      </c>
      <c r="N22" s="19">
        <v>0</v>
      </c>
      <c r="P22" s="19">
        <v>-141003569</v>
      </c>
      <c r="R22" s="19">
        <v>283183216400</v>
      </c>
      <c r="T22" s="19">
        <v>0</v>
      </c>
      <c r="V22" s="19">
        <v>0</v>
      </c>
      <c r="X22" s="19">
        <v>0</v>
      </c>
      <c r="Z22" s="19">
        <v>0</v>
      </c>
      <c r="AB22" s="20">
        <f t="shared" si="0"/>
        <v>0</v>
      </c>
    </row>
    <row r="23" spans="1:28" ht="21.75" customHeight="1" x14ac:dyDescent="0.2">
      <c r="A23" s="73" t="s">
        <v>33</v>
      </c>
      <c r="B23" s="73"/>
      <c r="C23" s="73"/>
      <c r="E23" s="74">
        <v>60061889</v>
      </c>
      <c r="F23" s="74"/>
      <c r="H23" s="19">
        <v>234013458878</v>
      </c>
      <c r="J23" s="19">
        <v>401214379510.224</v>
      </c>
      <c r="L23" s="19">
        <v>23760833</v>
      </c>
      <c r="N23" s="19">
        <v>151495958206</v>
      </c>
      <c r="P23" s="19">
        <v>0</v>
      </c>
      <c r="R23" s="19">
        <v>0</v>
      </c>
      <c r="T23" s="19">
        <v>83822722</v>
      </c>
      <c r="V23" s="19">
        <v>6750</v>
      </c>
      <c r="X23" s="19">
        <v>385509417084</v>
      </c>
      <c r="Z23" s="19">
        <v>562436843427.67505</v>
      </c>
      <c r="AB23" s="20">
        <f t="shared" si="0"/>
        <v>9.1968227711257844E-2</v>
      </c>
    </row>
    <row r="24" spans="1:28" ht="21.75" customHeight="1" x14ac:dyDescent="0.2">
      <c r="A24" s="73" t="s">
        <v>34</v>
      </c>
      <c r="B24" s="73"/>
      <c r="C24" s="73"/>
      <c r="E24" s="74">
        <v>73379651</v>
      </c>
      <c r="F24" s="74"/>
      <c r="H24" s="19">
        <v>425593642574</v>
      </c>
      <c r="J24" s="19">
        <v>229405867330.75</v>
      </c>
      <c r="L24" s="19">
        <v>0</v>
      </c>
      <c r="N24" s="19">
        <v>0</v>
      </c>
      <c r="P24" s="19">
        <v>0</v>
      </c>
      <c r="R24" s="19">
        <v>0</v>
      </c>
      <c r="T24" s="19">
        <v>73379651</v>
      </c>
      <c r="V24" s="19">
        <v>3518</v>
      </c>
      <c r="X24" s="19">
        <v>425593642574</v>
      </c>
      <c r="Z24" s="19">
        <v>256613622025.30301</v>
      </c>
      <c r="AB24" s="20">
        <f t="shared" si="0"/>
        <v>4.1960800221418161E-2</v>
      </c>
    </row>
    <row r="25" spans="1:28" ht="21.75" customHeight="1" x14ac:dyDescent="0.2">
      <c r="A25" s="73" t="s">
        <v>35</v>
      </c>
      <c r="B25" s="73"/>
      <c r="C25" s="73"/>
      <c r="E25" s="74">
        <v>1135510263</v>
      </c>
      <c r="F25" s="74"/>
      <c r="H25" s="19">
        <v>4922887319841</v>
      </c>
      <c r="J25" s="19">
        <v>4548878527048.6504</v>
      </c>
      <c r="L25" s="19">
        <v>0</v>
      </c>
      <c r="N25" s="19">
        <v>0</v>
      </c>
      <c r="P25" s="19">
        <v>0</v>
      </c>
      <c r="R25" s="19">
        <v>0</v>
      </c>
      <c r="T25" s="19">
        <v>1135510263</v>
      </c>
      <c r="V25" s="19">
        <v>4312</v>
      </c>
      <c r="X25" s="19">
        <v>4922887319841</v>
      </c>
      <c r="Z25" s="19">
        <v>4867187148544.3701</v>
      </c>
      <c r="AB25" s="20">
        <f t="shared" si="0"/>
        <v>0.79586993850305543</v>
      </c>
    </row>
    <row r="26" spans="1:28" ht="21.75" customHeight="1" x14ac:dyDescent="0.2">
      <c r="A26" s="73" t="s">
        <v>36</v>
      </c>
      <c r="B26" s="73"/>
      <c r="C26" s="73"/>
      <c r="E26" s="74">
        <v>6762922</v>
      </c>
      <c r="F26" s="74"/>
      <c r="H26" s="19">
        <v>77160315194</v>
      </c>
      <c r="J26" s="19">
        <v>63798258007.808998</v>
      </c>
      <c r="L26" s="19">
        <v>0</v>
      </c>
      <c r="N26" s="19">
        <v>0</v>
      </c>
      <c r="P26" s="19">
        <v>-6762922</v>
      </c>
      <c r="R26" s="19">
        <v>68377008809</v>
      </c>
      <c r="T26" s="19">
        <v>0</v>
      </c>
      <c r="V26" s="19">
        <v>0</v>
      </c>
      <c r="X26" s="19">
        <v>0</v>
      </c>
      <c r="Z26" s="19">
        <v>0</v>
      </c>
      <c r="AB26" s="20">
        <f t="shared" si="0"/>
        <v>0</v>
      </c>
    </row>
    <row r="27" spans="1:28" ht="21.75" customHeight="1" x14ac:dyDescent="0.2">
      <c r="A27" s="73" t="s">
        <v>37</v>
      </c>
      <c r="B27" s="73"/>
      <c r="C27" s="73"/>
      <c r="E27" s="74">
        <v>8800000</v>
      </c>
      <c r="F27" s="74"/>
      <c r="H27" s="19">
        <v>26259856729</v>
      </c>
      <c r="J27" s="19">
        <v>13278917520</v>
      </c>
      <c r="L27" s="19">
        <v>0</v>
      </c>
      <c r="N27" s="19">
        <v>0</v>
      </c>
      <c r="P27" s="19">
        <v>-8800000</v>
      </c>
      <c r="R27" s="19">
        <v>13098618971</v>
      </c>
      <c r="T27" s="19">
        <v>0</v>
      </c>
      <c r="V27" s="19">
        <v>0</v>
      </c>
      <c r="X27" s="19">
        <v>0</v>
      </c>
      <c r="Z27" s="19">
        <v>0</v>
      </c>
      <c r="AB27" s="20">
        <f t="shared" si="0"/>
        <v>0</v>
      </c>
    </row>
    <row r="28" spans="1:28" ht="21.75" customHeight="1" x14ac:dyDescent="0.2">
      <c r="A28" s="73" t="s">
        <v>38</v>
      </c>
      <c r="B28" s="73"/>
      <c r="C28" s="73"/>
      <c r="E28" s="74">
        <v>7187229</v>
      </c>
      <c r="F28" s="74"/>
      <c r="H28" s="19">
        <v>26495695495</v>
      </c>
      <c r="J28" s="19">
        <v>14803331453.996401</v>
      </c>
      <c r="L28" s="19">
        <v>0</v>
      </c>
      <c r="N28" s="19">
        <v>0</v>
      </c>
      <c r="P28" s="19">
        <v>-7187229</v>
      </c>
      <c r="R28" s="19">
        <v>14360374740</v>
      </c>
      <c r="T28" s="19">
        <v>0</v>
      </c>
      <c r="V28" s="19">
        <v>0</v>
      </c>
      <c r="X28" s="19">
        <v>0</v>
      </c>
      <c r="Z28" s="19">
        <v>0</v>
      </c>
      <c r="AB28" s="20">
        <f t="shared" si="0"/>
        <v>0</v>
      </c>
    </row>
    <row r="29" spans="1:28" ht="21.75" customHeight="1" x14ac:dyDescent="0.2">
      <c r="A29" s="73" t="s">
        <v>39</v>
      </c>
      <c r="B29" s="73"/>
      <c r="C29" s="73"/>
      <c r="E29" s="74">
        <v>252945468</v>
      </c>
      <c r="F29" s="74"/>
      <c r="H29" s="19">
        <v>1589092871169</v>
      </c>
      <c r="J29" s="19">
        <v>2340910519352.8701</v>
      </c>
      <c r="L29" s="19">
        <v>0</v>
      </c>
      <c r="N29" s="19">
        <v>0</v>
      </c>
      <c r="P29" s="19">
        <v>-70000000</v>
      </c>
      <c r="R29" s="19">
        <v>733098954207</v>
      </c>
      <c r="T29" s="19">
        <v>182945468</v>
      </c>
      <c r="V29" s="19">
        <v>10930</v>
      </c>
      <c r="X29" s="19">
        <v>1149328119335</v>
      </c>
      <c r="Z29" s="19">
        <v>1987696381146.8201</v>
      </c>
      <c r="AB29" s="20">
        <f t="shared" si="0"/>
        <v>0.32502300576199927</v>
      </c>
    </row>
    <row r="30" spans="1:28" ht="21.75" customHeight="1" x14ac:dyDescent="0.2">
      <c r="A30" s="73" t="s">
        <v>40</v>
      </c>
      <c r="B30" s="73"/>
      <c r="C30" s="73"/>
      <c r="E30" s="74">
        <v>207881468</v>
      </c>
      <c r="F30" s="74"/>
      <c r="H30" s="19">
        <v>1446910223582</v>
      </c>
      <c r="J30" s="19">
        <v>1285329245710.79</v>
      </c>
      <c r="L30" s="19">
        <v>0</v>
      </c>
      <c r="N30" s="19">
        <v>0</v>
      </c>
      <c r="P30" s="19">
        <v>-28456468</v>
      </c>
      <c r="R30" s="19">
        <v>187085429117</v>
      </c>
      <c r="T30" s="19">
        <v>179425000</v>
      </c>
      <c r="V30" s="19">
        <v>7020</v>
      </c>
      <c r="X30" s="19">
        <v>1248845649205</v>
      </c>
      <c r="Z30" s="19">
        <v>1252069097175</v>
      </c>
      <c r="AB30" s="20">
        <f t="shared" si="0"/>
        <v>0.20473512214714445</v>
      </c>
    </row>
    <row r="31" spans="1:28" ht="21.75" customHeight="1" x14ac:dyDescent="0.2">
      <c r="A31" s="73" t="s">
        <v>41</v>
      </c>
      <c r="B31" s="73"/>
      <c r="C31" s="73"/>
      <c r="E31" s="74">
        <v>59261124</v>
      </c>
      <c r="F31" s="74"/>
      <c r="H31" s="19">
        <v>299008215838</v>
      </c>
      <c r="J31" s="19">
        <v>232747563753.50201</v>
      </c>
      <c r="L31" s="19">
        <v>0</v>
      </c>
      <c r="N31" s="19">
        <v>0</v>
      </c>
      <c r="P31" s="19">
        <v>0</v>
      </c>
      <c r="R31" s="19">
        <v>0</v>
      </c>
      <c r="T31" s="19">
        <v>59261124</v>
      </c>
      <c r="V31" s="19">
        <v>5636</v>
      </c>
      <c r="X31" s="19">
        <v>299008215838</v>
      </c>
      <c r="Z31" s="19">
        <v>332008420479.55902</v>
      </c>
      <c r="AB31" s="20">
        <f t="shared" si="0"/>
        <v>5.4289163971964413E-2</v>
      </c>
    </row>
    <row r="32" spans="1:28" ht="21.75" customHeight="1" x14ac:dyDescent="0.2">
      <c r="A32" s="73" t="s">
        <v>42</v>
      </c>
      <c r="B32" s="73"/>
      <c r="C32" s="73"/>
      <c r="E32" s="74">
        <v>7000000</v>
      </c>
      <c r="F32" s="74"/>
      <c r="H32" s="19">
        <v>44002315353</v>
      </c>
      <c r="J32" s="19">
        <v>36879255000</v>
      </c>
      <c r="L32" s="19">
        <v>0</v>
      </c>
      <c r="N32" s="19">
        <v>0</v>
      </c>
      <c r="P32" s="19">
        <v>0</v>
      </c>
      <c r="R32" s="19">
        <v>0</v>
      </c>
      <c r="T32" s="19">
        <v>7000000</v>
      </c>
      <c r="V32" s="19">
        <v>7040</v>
      </c>
      <c r="X32" s="19">
        <v>44002315353</v>
      </c>
      <c r="Z32" s="19">
        <v>48986784000</v>
      </c>
      <c r="AB32" s="20">
        <f t="shared" si="0"/>
        <v>8.0101930703861124E-3</v>
      </c>
    </row>
    <row r="33" spans="1:28" ht="21.75" customHeight="1" x14ac:dyDescent="0.2">
      <c r="A33" s="73" t="s">
        <v>43</v>
      </c>
      <c r="B33" s="73"/>
      <c r="C33" s="73"/>
      <c r="E33" s="74">
        <v>63672909</v>
      </c>
      <c r="F33" s="74"/>
      <c r="H33" s="19">
        <v>939667467861</v>
      </c>
      <c r="J33" s="19">
        <v>821556836385.021</v>
      </c>
      <c r="L33" s="19">
        <v>0</v>
      </c>
      <c r="N33" s="19">
        <v>0</v>
      </c>
      <c r="P33" s="19">
        <v>-17758769</v>
      </c>
      <c r="R33" s="19">
        <v>245910774486</v>
      </c>
      <c r="T33" s="19">
        <v>45914140</v>
      </c>
      <c r="V33" s="19">
        <v>15210</v>
      </c>
      <c r="X33" s="19">
        <v>677588386506</v>
      </c>
      <c r="Z33" s="19">
        <v>694198862687.06995</v>
      </c>
      <c r="AB33" s="20">
        <f t="shared" si="0"/>
        <v>0.113513614597886</v>
      </c>
    </row>
    <row r="34" spans="1:28" ht="21.75" customHeight="1" x14ac:dyDescent="0.2">
      <c r="A34" s="73" t="s">
        <v>44</v>
      </c>
      <c r="B34" s="73"/>
      <c r="C34" s="73"/>
      <c r="E34" s="74">
        <v>191485485</v>
      </c>
      <c r="F34" s="74"/>
      <c r="H34" s="19">
        <v>1174485570475</v>
      </c>
      <c r="J34" s="19">
        <v>1604618013850.6299</v>
      </c>
      <c r="L34" s="19">
        <v>0</v>
      </c>
      <c r="N34" s="19">
        <v>0</v>
      </c>
      <c r="P34" s="19">
        <v>0</v>
      </c>
      <c r="R34" s="19">
        <v>0</v>
      </c>
      <c r="T34" s="19">
        <v>191485485</v>
      </c>
      <c r="V34" s="19">
        <v>10060</v>
      </c>
      <c r="X34" s="19">
        <v>1174485570475</v>
      </c>
      <c r="Z34" s="19">
        <v>1914882232424.3501</v>
      </c>
      <c r="AB34" s="20">
        <f t="shared" si="0"/>
        <v>0.31311662322578715</v>
      </c>
    </row>
    <row r="35" spans="1:28" ht="21.75" customHeight="1" x14ac:dyDescent="0.2">
      <c r="A35" s="73" t="s">
        <v>45</v>
      </c>
      <c r="B35" s="73"/>
      <c r="C35" s="73"/>
      <c r="E35" s="74">
        <v>131112569</v>
      </c>
      <c r="F35" s="74"/>
      <c r="H35" s="19">
        <v>992700554003</v>
      </c>
      <c r="J35" s="19">
        <v>801544562668.86694</v>
      </c>
      <c r="L35" s="19">
        <v>0</v>
      </c>
      <c r="N35" s="19">
        <v>0</v>
      </c>
      <c r="P35" s="19">
        <v>0</v>
      </c>
      <c r="R35" s="19">
        <v>0</v>
      </c>
      <c r="T35" s="19">
        <v>131112569</v>
      </c>
      <c r="V35" s="19">
        <v>6470</v>
      </c>
      <c r="X35" s="19">
        <v>992700554003</v>
      </c>
      <c r="Z35" s="19">
        <v>843250946417.49097</v>
      </c>
      <c r="AB35" s="20">
        <f t="shared" si="0"/>
        <v>0.13788622840784809</v>
      </c>
    </row>
    <row r="36" spans="1:28" ht="21.75" customHeight="1" x14ac:dyDescent="0.2">
      <c r="A36" s="73" t="s">
        <v>46</v>
      </c>
      <c r="B36" s="73"/>
      <c r="C36" s="73"/>
      <c r="E36" s="74">
        <v>78529422</v>
      </c>
      <c r="F36" s="74"/>
      <c r="H36" s="19">
        <v>412817561700</v>
      </c>
      <c r="J36" s="19">
        <v>1192789987229.45</v>
      </c>
      <c r="L36" s="19">
        <v>0</v>
      </c>
      <c r="N36" s="19">
        <v>0</v>
      </c>
      <c r="P36" s="19">
        <v>0</v>
      </c>
      <c r="R36" s="19">
        <v>0</v>
      </c>
      <c r="T36" s="19">
        <v>78529422</v>
      </c>
      <c r="V36" s="19">
        <v>16900</v>
      </c>
      <c r="X36" s="19">
        <v>412817561700</v>
      </c>
      <c r="Z36" s="19">
        <v>1319250705770.79</v>
      </c>
      <c r="AB36" s="20">
        <f t="shared" si="0"/>
        <v>0.21572048619209563</v>
      </c>
    </row>
    <row r="37" spans="1:28" ht="21.75" customHeight="1" x14ac:dyDescent="0.2">
      <c r="A37" s="73" t="s">
        <v>47</v>
      </c>
      <c r="B37" s="73"/>
      <c r="C37" s="73"/>
      <c r="E37" s="74">
        <v>23945609</v>
      </c>
      <c r="F37" s="74"/>
      <c r="H37" s="19">
        <v>395039126149</v>
      </c>
      <c r="J37" s="19">
        <v>944508302617.53601</v>
      </c>
      <c r="L37" s="19">
        <v>0</v>
      </c>
      <c r="N37" s="19">
        <v>0</v>
      </c>
      <c r="P37" s="19">
        <v>0</v>
      </c>
      <c r="R37" s="19">
        <v>0</v>
      </c>
      <c r="T37" s="19">
        <v>23945609</v>
      </c>
      <c r="V37" s="19">
        <v>49170</v>
      </c>
      <c r="X37" s="19">
        <v>395039126149</v>
      </c>
      <c r="Z37" s="19">
        <v>1170400031242.55</v>
      </c>
      <c r="AB37" s="20">
        <f t="shared" si="0"/>
        <v>0.19138080629744475</v>
      </c>
    </row>
    <row r="38" spans="1:28" ht="21.75" customHeight="1" x14ac:dyDescent="0.2">
      <c r="A38" s="73" t="s">
        <v>48</v>
      </c>
      <c r="B38" s="73"/>
      <c r="C38" s="73"/>
      <c r="E38" s="74">
        <v>60834793</v>
      </c>
      <c r="F38" s="74"/>
      <c r="H38" s="19">
        <v>695733805458</v>
      </c>
      <c r="J38" s="19">
        <v>682738205332.828</v>
      </c>
      <c r="L38" s="19">
        <v>0</v>
      </c>
      <c r="N38" s="19">
        <v>0</v>
      </c>
      <c r="P38" s="19">
        <v>-8600000</v>
      </c>
      <c r="R38" s="19">
        <v>99680567560</v>
      </c>
      <c r="T38" s="19">
        <v>52234793</v>
      </c>
      <c r="V38" s="19">
        <v>14970</v>
      </c>
      <c r="X38" s="19">
        <v>597380372630</v>
      </c>
      <c r="Z38" s="19">
        <v>777302219845.30103</v>
      </c>
      <c r="AB38" s="20">
        <f t="shared" si="0"/>
        <v>0.12710246206406556</v>
      </c>
    </row>
    <row r="39" spans="1:28" ht="21.75" customHeight="1" x14ac:dyDescent="0.2">
      <c r="A39" s="73" t="s">
        <v>49</v>
      </c>
      <c r="B39" s="73"/>
      <c r="C39" s="73"/>
      <c r="E39" s="74">
        <v>899111110</v>
      </c>
      <c r="F39" s="74"/>
      <c r="H39" s="19">
        <v>2015487783248</v>
      </c>
      <c r="J39" s="19">
        <v>1991300396739.1699</v>
      </c>
      <c r="L39" s="19">
        <v>0</v>
      </c>
      <c r="N39" s="19">
        <v>0</v>
      </c>
      <c r="P39" s="19">
        <v>0</v>
      </c>
      <c r="R39" s="19">
        <v>0</v>
      </c>
      <c r="T39" s="19">
        <v>899111110</v>
      </c>
      <c r="V39" s="19">
        <v>2739</v>
      </c>
      <c r="X39" s="19">
        <v>2015487783248</v>
      </c>
      <c r="Z39" s="19">
        <v>2448012471574.77</v>
      </c>
      <c r="AB39" s="20">
        <f t="shared" si="0"/>
        <v>0.40029271029563818</v>
      </c>
    </row>
    <row r="40" spans="1:28" ht="21.75" customHeight="1" x14ac:dyDescent="0.2">
      <c r="A40" s="73" t="s">
        <v>50</v>
      </c>
      <c r="B40" s="73"/>
      <c r="C40" s="73"/>
      <c r="E40" s="74">
        <v>257511534</v>
      </c>
      <c r="F40" s="74"/>
      <c r="H40" s="19">
        <v>552508121568</v>
      </c>
      <c r="J40" s="19">
        <v>244460270055.92801</v>
      </c>
      <c r="L40" s="19">
        <v>0</v>
      </c>
      <c r="N40" s="19">
        <v>0</v>
      </c>
      <c r="P40" s="19">
        <v>-257511534</v>
      </c>
      <c r="R40" s="19">
        <v>262021746485</v>
      </c>
      <c r="T40" s="19">
        <v>0</v>
      </c>
      <c r="V40" s="19">
        <v>0</v>
      </c>
      <c r="X40" s="19">
        <v>0</v>
      </c>
      <c r="Z40" s="19">
        <v>0</v>
      </c>
      <c r="AB40" s="20">
        <f t="shared" si="0"/>
        <v>0</v>
      </c>
    </row>
    <row r="41" spans="1:28" ht="21.75" customHeight="1" x14ac:dyDescent="0.2">
      <c r="A41" s="73" t="s">
        <v>51</v>
      </c>
      <c r="B41" s="73"/>
      <c r="C41" s="73"/>
      <c r="E41" s="74">
        <v>57280399</v>
      </c>
      <c r="F41" s="74"/>
      <c r="H41" s="19">
        <v>78007821170</v>
      </c>
      <c r="J41" s="19">
        <v>57907553496.591103</v>
      </c>
      <c r="L41" s="19">
        <v>61719601</v>
      </c>
      <c r="N41" s="19">
        <v>61776876788</v>
      </c>
      <c r="P41" s="19">
        <v>-119000000</v>
      </c>
      <c r="R41" s="19">
        <v>132672652836</v>
      </c>
      <c r="T41" s="19">
        <v>0</v>
      </c>
      <c r="V41" s="19">
        <v>0</v>
      </c>
      <c r="X41" s="19">
        <v>0</v>
      </c>
      <c r="Z41" s="19">
        <v>0</v>
      </c>
      <c r="AB41" s="20">
        <f t="shared" si="0"/>
        <v>0</v>
      </c>
    </row>
    <row r="42" spans="1:28" ht="21.75" customHeight="1" x14ac:dyDescent="0.2">
      <c r="A42" s="73" t="s">
        <v>52</v>
      </c>
      <c r="B42" s="73"/>
      <c r="C42" s="73"/>
      <c r="E42" s="74">
        <v>45860124</v>
      </c>
      <c r="F42" s="74"/>
      <c r="H42" s="19">
        <v>191243428589</v>
      </c>
      <c r="J42" s="19">
        <v>123860575264.397</v>
      </c>
      <c r="L42" s="19">
        <v>0</v>
      </c>
      <c r="N42" s="19">
        <v>0</v>
      </c>
      <c r="P42" s="19">
        <v>-45860124</v>
      </c>
      <c r="R42" s="19">
        <v>131628963542</v>
      </c>
      <c r="T42" s="19">
        <v>0</v>
      </c>
      <c r="V42" s="19">
        <v>0</v>
      </c>
      <c r="X42" s="19">
        <v>0</v>
      </c>
      <c r="Z42" s="19">
        <v>0</v>
      </c>
      <c r="AB42" s="20">
        <f t="shared" si="0"/>
        <v>0</v>
      </c>
    </row>
    <row r="43" spans="1:28" ht="21.75" customHeight="1" x14ac:dyDescent="0.2">
      <c r="A43" s="73" t="s">
        <v>53</v>
      </c>
      <c r="B43" s="73"/>
      <c r="C43" s="73"/>
      <c r="E43" s="74">
        <v>25894821</v>
      </c>
      <c r="F43" s="74"/>
      <c r="H43" s="19">
        <v>430063359123</v>
      </c>
      <c r="J43" s="19">
        <v>302453775076.83801</v>
      </c>
      <c r="L43" s="19">
        <v>0</v>
      </c>
      <c r="N43" s="19">
        <v>0</v>
      </c>
      <c r="P43" s="19">
        <v>0</v>
      </c>
      <c r="R43" s="19">
        <v>0</v>
      </c>
      <c r="T43" s="19">
        <v>25894821</v>
      </c>
      <c r="V43" s="19">
        <v>13530</v>
      </c>
      <c r="X43" s="19">
        <v>430063359123</v>
      </c>
      <c r="Z43" s="19">
        <v>348272304407.62701</v>
      </c>
      <c r="AB43" s="20">
        <f t="shared" si="0"/>
        <v>5.6948592489218658E-2</v>
      </c>
    </row>
    <row r="44" spans="1:28" ht="21.75" customHeight="1" x14ac:dyDescent="0.2">
      <c r="A44" s="73" t="s">
        <v>54</v>
      </c>
      <c r="B44" s="73"/>
      <c r="C44" s="73"/>
      <c r="E44" s="74">
        <v>43602714</v>
      </c>
      <c r="F44" s="74"/>
      <c r="H44" s="19">
        <v>713936723048</v>
      </c>
      <c r="J44" s="19">
        <v>615907978272.65698</v>
      </c>
      <c r="L44" s="19">
        <v>0</v>
      </c>
      <c r="N44" s="19">
        <v>0</v>
      </c>
      <c r="P44" s="19">
        <v>0</v>
      </c>
      <c r="R44" s="19">
        <v>0</v>
      </c>
      <c r="T44" s="19">
        <v>43602714</v>
      </c>
      <c r="V44" s="19">
        <v>15900</v>
      </c>
      <c r="X44" s="19">
        <v>713936723048</v>
      </c>
      <c r="Z44" s="19">
        <v>689158117842.03003</v>
      </c>
      <c r="AB44" s="20">
        <f t="shared" si="0"/>
        <v>0.11268936495072968</v>
      </c>
    </row>
    <row r="45" spans="1:28" ht="21.75" customHeight="1" x14ac:dyDescent="0.2">
      <c r="A45" s="73" t="s">
        <v>55</v>
      </c>
      <c r="B45" s="73"/>
      <c r="C45" s="73"/>
      <c r="E45" s="74">
        <v>31686701</v>
      </c>
      <c r="F45" s="74"/>
      <c r="H45" s="19">
        <v>179557672882</v>
      </c>
      <c r="J45" s="19">
        <v>418610614565.07501</v>
      </c>
      <c r="L45" s="19">
        <v>0</v>
      </c>
      <c r="N45" s="19">
        <v>0</v>
      </c>
      <c r="P45" s="19">
        <v>-7505000</v>
      </c>
      <c r="R45" s="19">
        <v>100343359723</v>
      </c>
      <c r="T45" s="19">
        <v>24181701</v>
      </c>
      <c r="V45" s="19">
        <v>15820</v>
      </c>
      <c r="X45" s="19">
        <v>137029410474</v>
      </c>
      <c r="Z45" s="19">
        <v>380278310486.57098</v>
      </c>
      <c r="AB45" s="20">
        <f t="shared" si="0"/>
        <v>6.2182132378350657E-2</v>
      </c>
    </row>
    <row r="46" spans="1:28" ht="21.75" customHeight="1" x14ac:dyDescent="0.2">
      <c r="A46" s="73" t="s">
        <v>56</v>
      </c>
      <c r="B46" s="73"/>
      <c r="C46" s="73"/>
      <c r="E46" s="74">
        <v>121485005</v>
      </c>
      <c r="F46" s="74"/>
      <c r="H46" s="19">
        <v>406544689137</v>
      </c>
      <c r="J46" s="19">
        <v>707666311630.66504</v>
      </c>
      <c r="L46" s="19">
        <v>0</v>
      </c>
      <c r="N46" s="19">
        <v>0</v>
      </c>
      <c r="P46" s="19">
        <v>0</v>
      </c>
      <c r="R46" s="19">
        <v>0</v>
      </c>
      <c r="T46" s="19">
        <v>121485005</v>
      </c>
      <c r="V46" s="19">
        <v>7870</v>
      </c>
      <c r="X46" s="19">
        <v>406544689137</v>
      </c>
      <c r="Z46" s="19">
        <v>950398271763.36694</v>
      </c>
      <c r="AB46" s="20">
        <f t="shared" si="0"/>
        <v>0.15540668378201478</v>
      </c>
    </row>
    <row r="47" spans="1:28" ht="21.75" customHeight="1" x14ac:dyDescent="0.2">
      <c r="A47" s="73" t="s">
        <v>57</v>
      </c>
      <c r="B47" s="73"/>
      <c r="C47" s="73"/>
      <c r="E47" s="74">
        <v>72647153</v>
      </c>
      <c r="F47" s="74"/>
      <c r="H47" s="19">
        <f>1074826053408+16</f>
        <v>1074826053424</v>
      </c>
      <c r="J47" s="19">
        <v>1035561700979</v>
      </c>
      <c r="L47" s="19">
        <v>0</v>
      </c>
      <c r="N47" s="19">
        <v>0</v>
      </c>
      <c r="P47" s="19">
        <v>0</v>
      </c>
      <c r="R47" s="19">
        <v>0</v>
      </c>
      <c r="T47" s="19">
        <v>72647153</v>
      </c>
      <c r="V47" s="19">
        <v>15880</v>
      </c>
      <c r="X47" s="19">
        <f>1074826053408+16</f>
        <v>1074826053424</v>
      </c>
      <c r="Z47" s="19">
        <v>1146772650744</v>
      </c>
      <c r="AB47" s="20">
        <f t="shared" si="0"/>
        <v>0.18751731773814551</v>
      </c>
    </row>
    <row r="48" spans="1:28" ht="21.75" customHeight="1" x14ac:dyDescent="0.2">
      <c r="A48" s="73" t="s">
        <v>58</v>
      </c>
      <c r="B48" s="73"/>
      <c r="C48" s="73"/>
      <c r="E48" s="74">
        <v>13650645</v>
      </c>
      <c r="F48" s="74"/>
      <c r="H48" s="19">
        <v>157208609732</v>
      </c>
      <c r="J48" s="19">
        <v>145192833186.07501</v>
      </c>
      <c r="L48" s="19">
        <v>0</v>
      </c>
      <c r="N48" s="19">
        <v>0</v>
      </c>
      <c r="P48" s="19">
        <v>-9348000</v>
      </c>
      <c r="R48" s="19">
        <v>99429477517</v>
      </c>
      <c r="T48" s="19">
        <v>4302645</v>
      </c>
      <c r="V48" s="19">
        <v>12720</v>
      </c>
      <c r="X48" s="19">
        <v>49551712657</v>
      </c>
      <c r="Z48" s="19">
        <v>54404003015.82</v>
      </c>
      <c r="AB48" s="20">
        <f t="shared" si="0"/>
        <v>8.8960028067689972E-3</v>
      </c>
    </row>
    <row r="49" spans="1:28" ht="21.75" customHeight="1" x14ac:dyDescent="0.2">
      <c r="A49" s="76" t="s">
        <v>59</v>
      </c>
      <c r="B49" s="76"/>
      <c r="C49" s="76"/>
      <c r="D49" s="8"/>
      <c r="E49" s="74">
        <v>26300000</v>
      </c>
      <c r="F49" s="74"/>
      <c r="H49" s="21">
        <v>78915034957</v>
      </c>
      <c r="J49" s="21">
        <v>88155932580</v>
      </c>
      <c r="L49" s="19">
        <v>0</v>
      </c>
      <c r="N49" s="21">
        <v>0</v>
      </c>
      <c r="P49" s="19">
        <v>-26300000</v>
      </c>
      <c r="R49" s="21">
        <v>99182919055</v>
      </c>
      <c r="T49" s="21">
        <v>0</v>
      </c>
      <c r="V49" s="19">
        <v>0</v>
      </c>
      <c r="X49" s="21">
        <v>0</v>
      </c>
      <c r="Z49" s="21">
        <v>0</v>
      </c>
      <c r="AB49" s="20">
        <f t="shared" si="0"/>
        <v>0</v>
      </c>
    </row>
    <row r="50" spans="1:28" ht="21.75" customHeight="1" thickBot="1" x14ac:dyDescent="0.25">
      <c r="A50" s="75" t="s">
        <v>60</v>
      </c>
      <c r="B50" s="75"/>
      <c r="C50" s="75"/>
      <c r="D50" s="75"/>
      <c r="F50" s="26"/>
      <c r="H50" s="22">
        <f>SUM(H9:H49)</f>
        <v>29773040672735</v>
      </c>
      <c r="J50" s="22">
        <f>SUM(J9:J49)</f>
        <v>30546841909492.852</v>
      </c>
      <c r="L50" s="19"/>
      <c r="N50" s="22">
        <v>213272834994</v>
      </c>
      <c r="P50" s="19"/>
      <c r="R50" s="22">
        <v>3919992812674</v>
      </c>
      <c r="T50" s="22">
        <v>6458880365</v>
      </c>
      <c r="V50" s="19"/>
      <c r="X50" s="22">
        <f>SUM(X9:X49)</f>
        <v>26107793116093</v>
      </c>
      <c r="Z50" s="22">
        <f>SUM(Z9:Z49)</f>
        <v>32302001084017.496</v>
      </c>
      <c r="AB50" s="23">
        <f>SUM(AB9:AB49)</f>
        <v>5.2819402319368756</v>
      </c>
    </row>
    <row r="51" spans="1:28" ht="13.5" thickTop="1" x14ac:dyDescent="0.2"/>
    <row r="52" spans="1:28" s="19" customFormat="1" ht="14.25" customHeight="1" x14ac:dyDescent="0.2"/>
    <row r="53" spans="1:28" ht="18.75" x14ac:dyDescent="0.2">
      <c r="J53" s="19"/>
      <c r="N53" s="27"/>
      <c r="R53" s="27"/>
      <c r="Z53" s="50"/>
    </row>
    <row r="54" spans="1:28" ht="18.75" x14ac:dyDescent="0.2">
      <c r="N54" s="27"/>
      <c r="X54" s="27"/>
      <c r="Z54" s="50"/>
    </row>
    <row r="55" spans="1:28" ht="18.75" x14ac:dyDescent="0.2">
      <c r="J55" s="27"/>
      <c r="Z55" s="50"/>
    </row>
    <row r="56" spans="1:28" ht="18.75" x14ac:dyDescent="0.2">
      <c r="Z56" s="50"/>
    </row>
    <row r="57" spans="1:28" ht="18.75" x14ac:dyDescent="0.2">
      <c r="J57" s="27"/>
      <c r="Z57" s="50"/>
    </row>
    <row r="58" spans="1:28" ht="18.75" x14ac:dyDescent="0.2">
      <c r="Z58" s="50"/>
    </row>
    <row r="59" spans="1:28" ht="18.75" x14ac:dyDescent="0.2">
      <c r="J59" s="27"/>
      <c r="Z59" s="50"/>
    </row>
  </sheetData>
  <mergeCells count="96">
    <mergeCell ref="A50:D50"/>
    <mergeCell ref="A47:C47"/>
    <mergeCell ref="E47:F47"/>
    <mergeCell ref="A48:C48"/>
    <mergeCell ref="E48:F48"/>
    <mergeCell ref="A49:C49"/>
    <mergeCell ref="E49:F49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1"/>
  <sheetViews>
    <sheetView rightToLeft="1" topLeftCell="A82" workbookViewId="0">
      <selection activeCell="J100" sqref="J100"/>
    </sheetView>
  </sheetViews>
  <sheetFormatPr defaultRowHeight="12.75" x14ac:dyDescent="0.2"/>
  <cols>
    <col min="1" max="1" width="5.140625" customWidth="1"/>
    <col min="2" max="2" width="30.7109375" customWidth="1"/>
    <col min="3" max="3" width="1.28515625" customWidth="1"/>
    <col min="4" max="4" width="17.5703125" style="15" bestFit="1" customWidth="1"/>
    <col min="5" max="5" width="1.28515625" style="15" customWidth="1"/>
    <col min="6" max="6" width="17.7109375" style="15" bestFit="1" customWidth="1"/>
    <col min="7" max="7" width="1.28515625" style="15" customWidth="1"/>
    <col min="8" max="8" width="18.5703125" style="15" bestFit="1" customWidth="1"/>
    <col min="9" max="9" width="1.28515625" style="15" customWidth="1"/>
    <col min="10" max="10" width="18.5703125" style="15" bestFit="1" customWidth="1"/>
    <col min="11" max="11" width="1.28515625" style="15" customWidth="1"/>
    <col min="12" max="12" width="17.5703125" style="15" bestFit="1" customWidth="1"/>
    <col min="13" max="13" width="1.28515625" style="15" customWidth="1"/>
    <col min="14" max="14" width="17.7109375" style="15" bestFit="1" customWidth="1"/>
    <col min="15" max="15" width="1.28515625" style="15" customWidth="1"/>
    <col min="16" max="16" width="18.5703125" style="15" bestFit="1" customWidth="1"/>
    <col min="17" max="17" width="1.28515625" style="15" customWidth="1"/>
    <col min="18" max="18" width="18.5703125" style="15" bestFit="1" customWidth="1"/>
    <col min="19" max="19" width="0.28515625" customWidth="1"/>
  </cols>
  <sheetData>
    <row r="1" spans="1:1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4.45" customHeight="1" x14ac:dyDescent="0.2"/>
    <row r="5" spans="1:18" ht="14.45" customHeight="1" x14ac:dyDescent="0.2">
      <c r="A5" s="1" t="s">
        <v>373</v>
      </c>
      <c r="B5" s="68" t="s">
        <v>374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D6" s="69" t="s">
        <v>364</v>
      </c>
      <c r="E6" s="69"/>
      <c r="F6" s="69"/>
      <c r="G6" s="69"/>
      <c r="H6" s="69"/>
      <c r="I6" s="69"/>
      <c r="J6" s="69"/>
      <c r="L6" s="69" t="s">
        <v>365</v>
      </c>
      <c r="M6" s="69"/>
      <c r="N6" s="69"/>
      <c r="O6" s="69"/>
      <c r="P6" s="69"/>
      <c r="Q6" s="69"/>
      <c r="R6" s="69"/>
    </row>
    <row r="7" spans="1:18" ht="14.45" customHeight="1" x14ac:dyDescent="0.2">
      <c r="D7" s="16"/>
      <c r="E7" s="16"/>
      <c r="F7" s="16"/>
      <c r="G7" s="16"/>
      <c r="H7" s="16"/>
      <c r="I7" s="16"/>
      <c r="J7" s="16"/>
      <c r="L7" s="16"/>
      <c r="M7" s="16"/>
      <c r="N7" s="16"/>
      <c r="O7" s="16"/>
      <c r="P7" s="16"/>
      <c r="Q7" s="16"/>
      <c r="R7" s="16"/>
    </row>
    <row r="8" spans="1:18" ht="14.45" customHeight="1" x14ac:dyDescent="0.2">
      <c r="A8" s="69" t="s">
        <v>375</v>
      </c>
      <c r="B8" s="69"/>
      <c r="D8" s="2" t="s">
        <v>376</v>
      </c>
      <c r="F8" s="2" t="s">
        <v>368</v>
      </c>
      <c r="H8" s="2" t="s">
        <v>369</v>
      </c>
      <c r="J8" s="2" t="s">
        <v>60</v>
      </c>
      <c r="L8" s="2" t="s">
        <v>376</v>
      </c>
      <c r="N8" s="2" t="s">
        <v>368</v>
      </c>
      <c r="P8" s="2" t="s">
        <v>369</v>
      </c>
      <c r="R8" s="2" t="s">
        <v>60</v>
      </c>
    </row>
    <row r="9" spans="1:18" ht="21.75" customHeight="1" x14ac:dyDescent="0.2">
      <c r="A9" s="43" t="s">
        <v>481</v>
      </c>
      <c r="B9" s="43"/>
      <c r="D9" s="17">
        <v>57772428300</v>
      </c>
      <c r="F9" s="17">
        <v>0</v>
      </c>
      <c r="H9" s="17">
        <v>0</v>
      </c>
      <c r="J9" s="17">
        <f>D9+F9+H9</f>
        <v>57772428300</v>
      </c>
      <c r="L9" s="17">
        <v>57772428300</v>
      </c>
      <c r="N9" s="17">
        <v>0</v>
      </c>
      <c r="P9" s="17">
        <v>0</v>
      </c>
      <c r="R9" s="17">
        <v>57772428300</v>
      </c>
    </row>
    <row r="10" spans="1:18" ht="21.75" customHeight="1" x14ac:dyDescent="0.2">
      <c r="A10" s="35" t="s">
        <v>482</v>
      </c>
      <c r="B10" s="35"/>
      <c r="D10" s="19">
        <v>24780479204</v>
      </c>
      <c r="F10" s="19">
        <v>162934174107</v>
      </c>
      <c r="H10" s="19">
        <v>0</v>
      </c>
      <c r="J10" s="19">
        <f t="shared" ref="J10:J73" si="0">D10+F10+H10</f>
        <v>187714653311</v>
      </c>
      <c r="L10" s="19">
        <v>24780479204</v>
      </c>
      <c r="N10" s="19">
        <v>162934174107</v>
      </c>
      <c r="P10" s="19">
        <v>0</v>
      </c>
      <c r="R10" s="19">
        <v>187714653311</v>
      </c>
    </row>
    <row r="11" spans="1:18" ht="21.75" customHeight="1" x14ac:dyDescent="0.2">
      <c r="A11" s="35" t="s">
        <v>483</v>
      </c>
      <c r="B11" s="35"/>
      <c r="D11" s="19">
        <v>213039823904</v>
      </c>
      <c r="F11" s="19">
        <v>510183877474</v>
      </c>
      <c r="H11" s="19">
        <v>0</v>
      </c>
      <c r="J11" s="19">
        <f t="shared" si="0"/>
        <v>723223701378</v>
      </c>
      <c r="L11" s="19">
        <v>213039823904</v>
      </c>
      <c r="N11" s="19">
        <v>510183877474</v>
      </c>
      <c r="P11" s="19">
        <v>0</v>
      </c>
      <c r="R11" s="19">
        <v>723223701378</v>
      </c>
    </row>
    <row r="12" spans="1:18" ht="21.75" customHeight="1" x14ac:dyDescent="0.2">
      <c r="A12" s="35" t="s">
        <v>484</v>
      </c>
      <c r="B12" s="35"/>
      <c r="D12" s="19">
        <v>120325988676</v>
      </c>
      <c r="F12" s="19">
        <v>448110109173</v>
      </c>
      <c r="H12" s="19">
        <v>0</v>
      </c>
      <c r="J12" s="19">
        <f t="shared" si="0"/>
        <v>568436097849</v>
      </c>
      <c r="L12" s="19">
        <v>120325988676</v>
      </c>
      <c r="N12" s="19">
        <v>448110109173</v>
      </c>
      <c r="P12" s="19">
        <v>0</v>
      </c>
      <c r="R12" s="19">
        <v>568436097849</v>
      </c>
    </row>
    <row r="13" spans="1:18" ht="21.75" customHeight="1" x14ac:dyDescent="0.2">
      <c r="A13" s="35" t="s">
        <v>485</v>
      </c>
      <c r="B13" s="35"/>
      <c r="D13" s="19">
        <v>63174176608</v>
      </c>
      <c r="F13" s="19">
        <v>-237456987561</v>
      </c>
      <c r="H13" s="19">
        <v>0</v>
      </c>
      <c r="J13" s="19">
        <f t="shared" si="0"/>
        <v>-174282810953</v>
      </c>
      <c r="L13" s="19">
        <v>63174176608</v>
      </c>
      <c r="N13" s="19">
        <v>-237456987561</v>
      </c>
      <c r="P13" s="19">
        <v>0</v>
      </c>
      <c r="R13" s="19">
        <v>-174282810953</v>
      </c>
    </row>
    <row r="14" spans="1:18" ht="21.75" customHeight="1" x14ac:dyDescent="0.2">
      <c r="A14" s="35" t="s">
        <v>486</v>
      </c>
      <c r="B14" s="35"/>
      <c r="D14" s="19">
        <v>28600290445</v>
      </c>
      <c r="F14" s="19">
        <v>-10520253457</v>
      </c>
      <c r="H14" s="19">
        <v>0</v>
      </c>
      <c r="J14" s="19">
        <f t="shared" si="0"/>
        <v>18080036988</v>
      </c>
      <c r="L14" s="19">
        <v>28600290445</v>
      </c>
      <c r="N14" s="19">
        <v>-10520253457</v>
      </c>
      <c r="P14" s="19">
        <v>0</v>
      </c>
      <c r="R14" s="19">
        <v>18080036988</v>
      </c>
    </row>
    <row r="15" spans="1:18" ht="21.75" customHeight="1" x14ac:dyDescent="0.2">
      <c r="A15" s="35" t="s">
        <v>487</v>
      </c>
      <c r="B15" s="35"/>
      <c r="D15" s="19">
        <v>159011217481</v>
      </c>
      <c r="F15" s="19">
        <v>175737491661</v>
      </c>
      <c r="H15" s="19">
        <v>0</v>
      </c>
      <c r="J15" s="19">
        <f t="shared" si="0"/>
        <v>334748709142</v>
      </c>
      <c r="L15" s="19">
        <v>159011217481</v>
      </c>
      <c r="N15" s="19">
        <v>175737491661</v>
      </c>
      <c r="P15" s="19">
        <v>0</v>
      </c>
      <c r="R15" s="19">
        <v>334748709142</v>
      </c>
    </row>
    <row r="16" spans="1:18" ht="21.75" customHeight="1" x14ac:dyDescent="0.2">
      <c r="A16" s="35" t="s">
        <v>488</v>
      </c>
      <c r="B16" s="35"/>
      <c r="D16" s="19">
        <v>208728203332</v>
      </c>
      <c r="F16" s="19">
        <v>106291467113</v>
      </c>
      <c r="H16" s="19">
        <v>0</v>
      </c>
      <c r="J16" s="19">
        <f t="shared" si="0"/>
        <v>315019670445</v>
      </c>
      <c r="L16" s="19">
        <v>208728203332</v>
      </c>
      <c r="N16" s="19">
        <v>106291467113</v>
      </c>
      <c r="P16" s="19">
        <v>0</v>
      </c>
      <c r="R16" s="19">
        <v>315019670445</v>
      </c>
    </row>
    <row r="17" spans="1:18" ht="21.75" customHeight="1" x14ac:dyDescent="0.2">
      <c r="A17" s="35" t="s">
        <v>124</v>
      </c>
      <c r="B17" s="35"/>
      <c r="D17" s="19">
        <v>379062386538</v>
      </c>
      <c r="F17" s="19">
        <v>-524844201929</v>
      </c>
      <c r="H17" s="19">
        <v>0</v>
      </c>
      <c r="J17" s="19">
        <f t="shared" si="0"/>
        <v>-145781815391</v>
      </c>
      <c r="L17" s="19">
        <v>379062386538</v>
      </c>
      <c r="N17" s="19">
        <v>-524844201929</v>
      </c>
      <c r="P17" s="19">
        <v>0</v>
      </c>
      <c r="R17" s="19">
        <v>-145781815391</v>
      </c>
    </row>
    <row r="18" spans="1:18" ht="21.75" customHeight="1" x14ac:dyDescent="0.2">
      <c r="A18" s="35" t="s">
        <v>127</v>
      </c>
      <c r="B18" s="35"/>
      <c r="D18" s="19">
        <v>68801360220</v>
      </c>
      <c r="F18" s="19">
        <v>0</v>
      </c>
      <c r="H18" s="19">
        <v>0</v>
      </c>
      <c r="J18" s="19">
        <f t="shared" si="0"/>
        <v>68801360220</v>
      </c>
      <c r="L18" s="19">
        <v>68801360220</v>
      </c>
      <c r="N18" s="19">
        <v>0</v>
      </c>
      <c r="P18" s="19">
        <v>0</v>
      </c>
      <c r="R18" s="19">
        <v>68801360220</v>
      </c>
    </row>
    <row r="19" spans="1:18" ht="21.75" customHeight="1" x14ac:dyDescent="0.2">
      <c r="A19" s="35" t="s">
        <v>129</v>
      </c>
      <c r="B19" s="35"/>
      <c r="D19" s="19">
        <v>161323556584</v>
      </c>
      <c r="F19" s="19">
        <v>504612022490</v>
      </c>
      <c r="H19" s="19">
        <v>0</v>
      </c>
      <c r="J19" s="19">
        <f t="shared" si="0"/>
        <v>665935579074</v>
      </c>
      <c r="L19" s="19">
        <v>161323556584</v>
      </c>
      <c r="N19" s="19">
        <v>504612022490</v>
      </c>
      <c r="P19" s="19">
        <v>0</v>
      </c>
      <c r="R19" s="19">
        <v>665935579074</v>
      </c>
    </row>
    <row r="20" spans="1:18" ht="21.75" customHeight="1" x14ac:dyDescent="0.2">
      <c r="A20" s="35" t="s">
        <v>381</v>
      </c>
      <c r="B20" s="35"/>
      <c r="D20" s="19">
        <v>79</v>
      </c>
      <c r="F20" s="19">
        <v>0</v>
      </c>
      <c r="H20" s="19">
        <v>0</v>
      </c>
      <c r="J20" s="19">
        <f t="shared" si="0"/>
        <v>79</v>
      </c>
      <c r="L20" s="19">
        <v>79</v>
      </c>
      <c r="N20" s="19">
        <v>0</v>
      </c>
      <c r="P20" s="19">
        <v>0</v>
      </c>
      <c r="R20" s="19">
        <v>79</v>
      </c>
    </row>
    <row r="21" spans="1:18" ht="21.75" customHeight="1" x14ac:dyDescent="0.2">
      <c r="A21" s="35" t="s">
        <v>132</v>
      </c>
      <c r="B21" s="35"/>
      <c r="D21" s="19">
        <v>3570169692</v>
      </c>
      <c r="F21" s="19">
        <v>0</v>
      </c>
      <c r="H21" s="19">
        <v>-119205245941</v>
      </c>
      <c r="J21" s="19">
        <f t="shared" si="0"/>
        <v>-115635076249</v>
      </c>
      <c r="L21" s="19">
        <v>3570169692</v>
      </c>
      <c r="N21" s="19">
        <v>0</v>
      </c>
      <c r="P21" s="19">
        <v>-119205245941</v>
      </c>
      <c r="R21" s="19">
        <v>-115635076249</v>
      </c>
    </row>
    <row r="22" spans="1:18" ht="21.75" customHeight="1" x14ac:dyDescent="0.2">
      <c r="A22" s="35" t="s">
        <v>135</v>
      </c>
      <c r="B22" s="35"/>
      <c r="D22" s="19">
        <v>374308470</v>
      </c>
      <c r="F22" s="19">
        <v>0</v>
      </c>
      <c r="H22" s="19">
        <v>0</v>
      </c>
      <c r="J22" s="19">
        <f t="shared" si="0"/>
        <v>374308470</v>
      </c>
      <c r="L22" s="19">
        <v>374308470</v>
      </c>
      <c r="N22" s="19">
        <v>0</v>
      </c>
      <c r="P22" s="19">
        <v>0</v>
      </c>
      <c r="R22" s="19">
        <v>374308470</v>
      </c>
    </row>
    <row r="23" spans="1:18" ht="21.75" customHeight="1" x14ac:dyDescent="0.2">
      <c r="A23" s="35" t="s">
        <v>138</v>
      </c>
      <c r="B23" s="35"/>
      <c r="D23" s="19">
        <v>142149977050</v>
      </c>
      <c r="F23" s="19">
        <v>549900312499</v>
      </c>
      <c r="H23" s="19">
        <v>0</v>
      </c>
      <c r="J23" s="19">
        <f t="shared" si="0"/>
        <v>692050289549</v>
      </c>
      <c r="L23" s="19">
        <v>142149977050</v>
      </c>
      <c r="N23" s="19">
        <v>549900312499</v>
      </c>
      <c r="P23" s="19">
        <v>0</v>
      </c>
      <c r="R23" s="19">
        <v>692050289549</v>
      </c>
    </row>
    <row r="24" spans="1:18" ht="21.75" customHeight="1" x14ac:dyDescent="0.2">
      <c r="A24" s="35" t="s">
        <v>141</v>
      </c>
      <c r="B24" s="35"/>
      <c r="D24" s="19">
        <v>0</v>
      </c>
      <c r="F24" s="19">
        <v>2233817387</v>
      </c>
      <c r="H24" s="19">
        <v>0</v>
      </c>
      <c r="J24" s="19">
        <f t="shared" si="0"/>
        <v>2233817387</v>
      </c>
      <c r="L24" s="19">
        <v>0</v>
      </c>
      <c r="N24" s="19">
        <v>2233817387</v>
      </c>
      <c r="P24" s="19">
        <v>0</v>
      </c>
      <c r="R24" s="19">
        <v>2233817387</v>
      </c>
    </row>
    <row r="25" spans="1:18" ht="21.75" customHeight="1" x14ac:dyDescent="0.2">
      <c r="A25" s="35" t="s">
        <v>144</v>
      </c>
      <c r="B25" s="35"/>
      <c r="D25" s="19">
        <v>0</v>
      </c>
      <c r="F25" s="19">
        <v>572303361</v>
      </c>
      <c r="H25" s="19">
        <v>0</v>
      </c>
      <c r="J25" s="19">
        <f t="shared" si="0"/>
        <v>572303361</v>
      </c>
      <c r="L25" s="19">
        <v>0</v>
      </c>
      <c r="N25" s="19">
        <v>572303361</v>
      </c>
      <c r="P25" s="19">
        <v>0</v>
      </c>
      <c r="R25" s="19">
        <v>572303361</v>
      </c>
    </row>
    <row r="26" spans="1:18" ht="21.75" customHeight="1" x14ac:dyDescent="0.2">
      <c r="A26" s="35" t="s">
        <v>146</v>
      </c>
      <c r="B26" s="35"/>
      <c r="D26" s="19">
        <v>0</v>
      </c>
      <c r="F26" s="19">
        <v>556384137</v>
      </c>
      <c r="H26" s="19">
        <v>0</v>
      </c>
      <c r="J26" s="19">
        <f t="shared" si="0"/>
        <v>556384137</v>
      </c>
      <c r="L26" s="19">
        <v>0</v>
      </c>
      <c r="N26" s="19">
        <v>556384137</v>
      </c>
      <c r="P26" s="19">
        <v>0</v>
      </c>
      <c r="R26" s="19">
        <v>556384137</v>
      </c>
    </row>
    <row r="27" spans="1:18" ht="21.75" customHeight="1" x14ac:dyDescent="0.2">
      <c r="A27" s="35" t="s">
        <v>148</v>
      </c>
      <c r="B27" s="35"/>
      <c r="D27" s="19">
        <v>0</v>
      </c>
      <c r="F27" s="19">
        <v>84269163445</v>
      </c>
      <c r="H27" s="19">
        <v>0</v>
      </c>
      <c r="J27" s="19">
        <f t="shared" si="0"/>
        <v>84269163445</v>
      </c>
      <c r="L27" s="19">
        <v>0</v>
      </c>
      <c r="N27" s="19">
        <v>84269163445</v>
      </c>
      <c r="P27" s="19">
        <v>0</v>
      </c>
      <c r="R27" s="19">
        <v>84269163445</v>
      </c>
    </row>
    <row r="28" spans="1:18" ht="21.75" customHeight="1" x14ac:dyDescent="0.2">
      <c r="A28" s="35" t="s">
        <v>151</v>
      </c>
      <c r="B28" s="35"/>
      <c r="D28" s="19">
        <v>0</v>
      </c>
      <c r="F28" s="19">
        <v>11051283591</v>
      </c>
      <c r="H28" s="19">
        <v>0</v>
      </c>
      <c r="J28" s="19">
        <f t="shared" si="0"/>
        <v>11051283591</v>
      </c>
      <c r="L28" s="19">
        <v>0</v>
      </c>
      <c r="N28" s="19">
        <v>11051283591</v>
      </c>
      <c r="P28" s="19">
        <v>0</v>
      </c>
      <c r="R28" s="19">
        <v>11051283591</v>
      </c>
    </row>
    <row r="29" spans="1:18" ht="21.75" customHeight="1" x14ac:dyDescent="0.2">
      <c r="A29" s="35" t="s">
        <v>153</v>
      </c>
      <c r="B29" s="35"/>
      <c r="D29" s="19">
        <v>0</v>
      </c>
      <c r="F29" s="19">
        <v>207052465</v>
      </c>
      <c r="H29" s="19">
        <v>0</v>
      </c>
      <c r="J29" s="19">
        <f t="shared" si="0"/>
        <v>207052465</v>
      </c>
      <c r="L29" s="19">
        <v>0</v>
      </c>
      <c r="N29" s="19">
        <v>207052465</v>
      </c>
      <c r="P29" s="19">
        <v>0</v>
      </c>
      <c r="R29" s="19">
        <v>207052465</v>
      </c>
    </row>
    <row r="30" spans="1:18" ht="21.75" customHeight="1" x14ac:dyDescent="0.2">
      <c r="A30" s="35" t="s">
        <v>156</v>
      </c>
      <c r="B30" s="35"/>
      <c r="D30" s="19">
        <v>0</v>
      </c>
      <c r="F30" s="19">
        <v>33691405406</v>
      </c>
      <c r="H30" s="19">
        <v>0</v>
      </c>
      <c r="J30" s="19">
        <f t="shared" si="0"/>
        <v>33691405406</v>
      </c>
      <c r="L30" s="19">
        <v>0</v>
      </c>
      <c r="N30" s="19">
        <v>33691405406</v>
      </c>
      <c r="P30" s="19">
        <v>0</v>
      </c>
      <c r="R30" s="19">
        <v>33691405406</v>
      </c>
    </row>
    <row r="31" spans="1:18" ht="21.75" customHeight="1" x14ac:dyDescent="0.2">
      <c r="A31" s="35" t="s">
        <v>159</v>
      </c>
      <c r="B31" s="35"/>
      <c r="D31" s="19">
        <v>0</v>
      </c>
      <c r="F31" s="19">
        <v>1112936244</v>
      </c>
      <c r="H31" s="19">
        <v>0</v>
      </c>
      <c r="J31" s="19">
        <f t="shared" si="0"/>
        <v>1112936244</v>
      </c>
      <c r="L31" s="19">
        <v>0</v>
      </c>
      <c r="N31" s="19">
        <v>1112936244</v>
      </c>
      <c r="P31" s="19">
        <v>0</v>
      </c>
      <c r="R31" s="19">
        <v>1112936244</v>
      </c>
    </row>
    <row r="32" spans="1:18" ht="21.75" customHeight="1" x14ac:dyDescent="0.2">
      <c r="A32" s="35" t="s">
        <v>161</v>
      </c>
      <c r="B32" s="35"/>
      <c r="D32" s="19">
        <v>0</v>
      </c>
      <c r="F32" s="19">
        <v>51980696790</v>
      </c>
      <c r="H32" s="19">
        <v>0</v>
      </c>
      <c r="J32" s="19">
        <f t="shared" si="0"/>
        <v>51980696790</v>
      </c>
      <c r="L32" s="19">
        <v>0</v>
      </c>
      <c r="N32" s="19">
        <v>51980696790</v>
      </c>
      <c r="P32" s="19">
        <v>0</v>
      </c>
      <c r="R32" s="19">
        <v>51980696790</v>
      </c>
    </row>
    <row r="33" spans="1:18" ht="21.75" customHeight="1" x14ac:dyDescent="0.2">
      <c r="A33" s="35" t="s">
        <v>163</v>
      </c>
      <c r="B33" s="35"/>
      <c r="D33" s="19">
        <v>0</v>
      </c>
      <c r="F33" s="19">
        <v>24843260343</v>
      </c>
      <c r="H33" s="19">
        <v>0</v>
      </c>
      <c r="J33" s="19">
        <f t="shared" si="0"/>
        <v>24843260343</v>
      </c>
      <c r="L33" s="19">
        <v>0</v>
      </c>
      <c r="N33" s="19">
        <v>24843260343</v>
      </c>
      <c r="P33" s="19">
        <v>0</v>
      </c>
      <c r="R33" s="19">
        <v>24843260343</v>
      </c>
    </row>
    <row r="34" spans="1:18" ht="21.75" customHeight="1" x14ac:dyDescent="0.2">
      <c r="A34" s="35" t="s">
        <v>166</v>
      </c>
      <c r="B34" s="35"/>
      <c r="D34" s="19">
        <v>0</v>
      </c>
      <c r="F34" s="19">
        <v>0</v>
      </c>
      <c r="H34" s="19">
        <v>11561815646</v>
      </c>
      <c r="J34" s="19">
        <f t="shared" si="0"/>
        <v>11561815646</v>
      </c>
      <c r="L34" s="19">
        <v>0</v>
      </c>
      <c r="N34" s="19">
        <v>0</v>
      </c>
      <c r="P34" s="19">
        <v>11561815646</v>
      </c>
      <c r="R34" s="19">
        <v>11561815646</v>
      </c>
    </row>
    <row r="35" spans="1:18" ht="21.75" customHeight="1" x14ac:dyDescent="0.2">
      <c r="A35" s="35" t="s">
        <v>169</v>
      </c>
      <c r="B35" s="35"/>
      <c r="D35" s="19">
        <v>0</v>
      </c>
      <c r="F35" s="19">
        <v>0</v>
      </c>
      <c r="H35" s="19">
        <v>721538325</v>
      </c>
      <c r="J35" s="19">
        <f t="shared" si="0"/>
        <v>721538325</v>
      </c>
      <c r="L35" s="19">
        <v>0</v>
      </c>
      <c r="N35" s="19">
        <v>0</v>
      </c>
      <c r="P35" s="19">
        <v>721538325</v>
      </c>
      <c r="R35" s="19">
        <v>721538325</v>
      </c>
    </row>
    <row r="36" spans="1:18" ht="21.75" customHeight="1" x14ac:dyDescent="0.2">
      <c r="A36" s="35" t="s">
        <v>329</v>
      </c>
      <c r="B36" s="35"/>
      <c r="D36" s="19">
        <v>75616419450</v>
      </c>
      <c r="F36" s="19">
        <v>0</v>
      </c>
      <c r="H36" s="19">
        <v>0</v>
      </c>
      <c r="J36" s="19">
        <f t="shared" si="0"/>
        <v>75616419450</v>
      </c>
      <c r="L36" s="19">
        <v>75616419450</v>
      </c>
      <c r="N36" s="19">
        <v>0</v>
      </c>
      <c r="P36" s="19">
        <v>0</v>
      </c>
      <c r="R36" s="19">
        <v>75616419450</v>
      </c>
    </row>
    <row r="37" spans="1:18" ht="21.75" customHeight="1" x14ac:dyDescent="0.2">
      <c r="A37" s="35" t="s">
        <v>328</v>
      </c>
      <c r="B37" s="35"/>
      <c r="D37" s="19">
        <v>378770868480</v>
      </c>
      <c r="F37" s="19">
        <v>0</v>
      </c>
      <c r="H37" s="19">
        <v>0</v>
      </c>
      <c r="J37" s="19">
        <f t="shared" si="0"/>
        <v>378770868480</v>
      </c>
      <c r="L37" s="19">
        <v>378770868480</v>
      </c>
      <c r="N37" s="19">
        <v>0</v>
      </c>
      <c r="P37" s="19">
        <v>0</v>
      </c>
      <c r="R37" s="19">
        <v>378770868480</v>
      </c>
    </row>
    <row r="38" spans="1:18" ht="21.75" customHeight="1" x14ac:dyDescent="0.2">
      <c r="A38" s="35" t="s">
        <v>324</v>
      </c>
      <c r="B38" s="35"/>
      <c r="D38" s="19">
        <v>207945186570</v>
      </c>
      <c r="F38" s="19">
        <v>0</v>
      </c>
      <c r="H38" s="19">
        <v>0</v>
      </c>
      <c r="J38" s="19">
        <f t="shared" si="0"/>
        <v>207945186570</v>
      </c>
      <c r="L38" s="19">
        <v>207945186570</v>
      </c>
      <c r="N38" s="19">
        <v>0</v>
      </c>
      <c r="P38" s="19">
        <v>0</v>
      </c>
      <c r="R38" s="19">
        <v>207945186570</v>
      </c>
    </row>
    <row r="39" spans="1:18" ht="21.75" customHeight="1" x14ac:dyDescent="0.2">
      <c r="A39" s="35" t="s">
        <v>103</v>
      </c>
      <c r="B39" s="35"/>
      <c r="D39" s="19">
        <f>'سود اوراق بهادار'!N29</f>
        <v>106504051080</v>
      </c>
      <c r="F39" s="19">
        <v>58609654041</v>
      </c>
      <c r="H39" s="19">
        <v>0</v>
      </c>
      <c r="J39" s="19">
        <f t="shared" si="0"/>
        <v>165113705121</v>
      </c>
      <c r="L39" s="19">
        <v>30402739740</v>
      </c>
      <c r="N39" s="19">
        <v>58609654041</v>
      </c>
      <c r="P39" s="19">
        <v>0</v>
      </c>
      <c r="R39" s="19">
        <v>89012393781</v>
      </c>
    </row>
    <row r="40" spans="1:18" ht="21.75" customHeight="1" x14ac:dyDescent="0.2">
      <c r="A40" s="35" t="s">
        <v>107</v>
      </c>
      <c r="B40" s="35"/>
      <c r="D40" s="19">
        <f>'سود اوراق بهادار'!N28</f>
        <v>120325988676</v>
      </c>
      <c r="F40" s="19">
        <v>31615878158</v>
      </c>
      <c r="H40" s="19">
        <v>0</v>
      </c>
      <c r="J40" s="19">
        <f t="shared" si="0"/>
        <v>151941866834</v>
      </c>
      <c r="L40" s="19">
        <v>14127123270</v>
      </c>
      <c r="N40" s="19">
        <v>31615878158</v>
      </c>
      <c r="P40" s="19">
        <v>0</v>
      </c>
      <c r="R40" s="19">
        <v>45743001428</v>
      </c>
    </row>
    <row r="41" spans="1:18" ht="21.75" customHeight="1" x14ac:dyDescent="0.2">
      <c r="A41" s="35" t="s">
        <v>109</v>
      </c>
      <c r="B41" s="35"/>
      <c r="D41" s="19">
        <f>'سود اوراق بهادار'!N30</f>
        <v>101421740608</v>
      </c>
      <c r="F41" s="19">
        <v>323910398182</v>
      </c>
      <c r="H41" s="19">
        <v>0</v>
      </c>
      <c r="J41" s="19">
        <f t="shared" si="0"/>
        <v>425332138790</v>
      </c>
      <c r="L41" s="19">
        <v>106504051080</v>
      </c>
      <c r="N41" s="19">
        <v>323910398182</v>
      </c>
      <c r="P41" s="19">
        <v>0</v>
      </c>
      <c r="R41" s="19">
        <v>430414449262</v>
      </c>
    </row>
    <row r="42" spans="1:18" ht="21.75" customHeight="1" x14ac:dyDescent="0.2">
      <c r="A42" s="35" t="s">
        <v>476</v>
      </c>
      <c r="B42" s="35"/>
      <c r="D42" s="19">
        <f>'سود اوراق بهادار'!J27</f>
        <v>124423131385</v>
      </c>
      <c r="F42" s="19">
        <v>0</v>
      </c>
      <c r="H42" s="19">
        <v>0</v>
      </c>
      <c r="J42" s="19">
        <f t="shared" si="0"/>
        <v>124423131385</v>
      </c>
      <c r="L42" s="19">
        <v>30</v>
      </c>
      <c r="N42" s="19">
        <v>0</v>
      </c>
      <c r="P42" s="19">
        <v>0</v>
      </c>
      <c r="R42" s="19">
        <v>30</v>
      </c>
    </row>
    <row r="43" spans="1:18" ht="21.75" customHeight="1" x14ac:dyDescent="0.2">
      <c r="A43" s="35" t="s">
        <v>112</v>
      </c>
      <c r="B43" s="35"/>
      <c r="D43" s="19">
        <f>'سود اوراق بهادار'!N26</f>
        <v>124895054340</v>
      </c>
      <c r="F43" s="19">
        <v>181595647011</v>
      </c>
      <c r="H43" s="19">
        <v>915095647</v>
      </c>
      <c r="J43" s="19">
        <f t="shared" si="0"/>
        <v>307405796998</v>
      </c>
      <c r="L43" s="19">
        <v>71679890550</v>
      </c>
      <c r="N43" s="19">
        <v>181595647011</v>
      </c>
      <c r="P43" s="19">
        <v>915095647</v>
      </c>
      <c r="R43" s="19">
        <v>254190633208</v>
      </c>
    </row>
    <row r="44" spans="1:18" ht="21.75" customHeight="1" x14ac:dyDescent="0.2">
      <c r="A44" s="35" t="s">
        <v>115</v>
      </c>
      <c r="B44" s="35"/>
      <c r="D44" s="19">
        <f>'سود اوراق بهادار'!N23</f>
        <v>144142335858</v>
      </c>
      <c r="F44" s="19">
        <v>202705304156</v>
      </c>
      <c r="H44" s="19">
        <v>0</v>
      </c>
      <c r="J44" s="19">
        <f t="shared" si="0"/>
        <v>346847640014</v>
      </c>
      <c r="L44" s="19">
        <v>124895054340</v>
      </c>
      <c r="N44" s="19">
        <v>202705304156</v>
      </c>
      <c r="P44" s="19">
        <v>0</v>
      </c>
      <c r="R44" s="19">
        <v>327600358496</v>
      </c>
    </row>
    <row r="45" spans="1:18" ht="21.75" customHeight="1" x14ac:dyDescent="0.2">
      <c r="A45" s="35" t="s">
        <v>118</v>
      </c>
      <c r="B45" s="35"/>
      <c r="D45" s="19">
        <f>'سود اوراق بهادار'!N25</f>
        <v>142149977050</v>
      </c>
      <c r="F45" s="19">
        <v>9420455756</v>
      </c>
      <c r="H45" s="19">
        <v>0</v>
      </c>
      <c r="J45" s="19">
        <f t="shared" si="0"/>
        <v>151570432806</v>
      </c>
      <c r="L45" s="19">
        <v>4534883730</v>
      </c>
      <c r="N45" s="19">
        <v>9420455756</v>
      </c>
      <c r="P45" s="19">
        <v>0</v>
      </c>
      <c r="R45" s="19">
        <v>13955339486</v>
      </c>
    </row>
    <row r="46" spans="1:18" ht="21.75" customHeight="1" x14ac:dyDescent="0.2">
      <c r="A46" s="35" t="s">
        <v>121</v>
      </c>
      <c r="B46" s="35"/>
      <c r="D46" s="19">
        <f>'سود اوراق بهادار'!N24</f>
        <v>142520071600</v>
      </c>
      <c r="F46" s="19">
        <v>96234603242</v>
      </c>
      <c r="H46" s="19">
        <v>0</v>
      </c>
      <c r="J46" s="19">
        <f t="shared" si="0"/>
        <v>238754674842</v>
      </c>
      <c r="L46" s="19">
        <v>43540983600</v>
      </c>
      <c r="N46" s="19">
        <v>96234603242</v>
      </c>
      <c r="P46" s="19">
        <v>0</v>
      </c>
      <c r="R46" s="19">
        <v>139775586842</v>
      </c>
    </row>
    <row r="47" spans="1:18" ht="21.75" customHeight="1" x14ac:dyDescent="0.2">
      <c r="A47" s="35" t="s">
        <v>212</v>
      </c>
      <c r="B47" s="35"/>
      <c r="D47" s="19">
        <v>80290198422</v>
      </c>
      <c r="F47" s="19">
        <v>0</v>
      </c>
      <c r="H47" s="19">
        <v>-534385405926</v>
      </c>
      <c r="J47" s="19">
        <f t="shared" si="0"/>
        <v>-454095207504</v>
      </c>
      <c r="L47" s="19">
        <v>80290198422</v>
      </c>
      <c r="N47" s="19">
        <v>0</v>
      </c>
      <c r="P47" s="19">
        <v>-534385405926</v>
      </c>
      <c r="R47" s="19">
        <v>-454095207504</v>
      </c>
    </row>
    <row r="48" spans="1:18" ht="21.75" customHeight="1" x14ac:dyDescent="0.2">
      <c r="A48" s="35" t="s">
        <v>213</v>
      </c>
      <c r="B48" s="35"/>
      <c r="D48" s="19">
        <v>43873150851</v>
      </c>
      <c r="F48" s="19">
        <v>240856336874</v>
      </c>
      <c r="H48" s="19">
        <v>0</v>
      </c>
      <c r="J48" s="19">
        <f t="shared" si="0"/>
        <v>284729487725</v>
      </c>
      <c r="L48" s="19">
        <v>43873150851</v>
      </c>
      <c r="N48" s="19">
        <v>240856336874</v>
      </c>
      <c r="P48" s="19">
        <v>0</v>
      </c>
      <c r="R48" s="19">
        <v>284729487725</v>
      </c>
    </row>
    <row r="49" spans="1:18" ht="21.75" customHeight="1" x14ac:dyDescent="0.2">
      <c r="A49" s="35" t="s">
        <v>382</v>
      </c>
      <c r="B49" s="35"/>
      <c r="D49" s="19">
        <v>80</v>
      </c>
      <c r="F49" s="19">
        <v>0</v>
      </c>
      <c r="H49" s="19">
        <v>0</v>
      </c>
      <c r="J49" s="19">
        <f t="shared" si="0"/>
        <v>80</v>
      </c>
      <c r="L49" s="19">
        <v>80</v>
      </c>
      <c r="N49" s="19">
        <v>0</v>
      </c>
      <c r="P49" s="19">
        <v>0</v>
      </c>
      <c r="R49" s="19">
        <v>80</v>
      </c>
    </row>
    <row r="50" spans="1:18" ht="21.75" customHeight="1" x14ac:dyDescent="0.2">
      <c r="A50" s="35" t="s">
        <v>216</v>
      </c>
      <c r="B50" s="35"/>
      <c r="D50" s="19">
        <v>47724751258</v>
      </c>
      <c r="F50" s="19">
        <v>321069095677</v>
      </c>
      <c r="H50" s="19">
        <v>0</v>
      </c>
      <c r="J50" s="19">
        <f t="shared" si="0"/>
        <v>368793846935</v>
      </c>
      <c r="L50" s="19">
        <v>47724751258</v>
      </c>
      <c r="N50" s="19">
        <v>321069095677</v>
      </c>
      <c r="P50" s="19">
        <v>0</v>
      </c>
      <c r="R50" s="19">
        <v>368793846935</v>
      </c>
    </row>
    <row r="51" spans="1:18" ht="21.75" customHeight="1" x14ac:dyDescent="0.2">
      <c r="A51" s="35" t="s">
        <v>219</v>
      </c>
      <c r="B51" s="35"/>
      <c r="D51" s="19">
        <v>142520071600</v>
      </c>
      <c r="F51" s="19">
        <v>0</v>
      </c>
      <c r="H51" s="19">
        <v>0</v>
      </c>
      <c r="J51" s="19">
        <f t="shared" si="0"/>
        <v>142520071600</v>
      </c>
      <c r="L51" s="19">
        <v>142520071600</v>
      </c>
      <c r="N51" s="19">
        <v>0</v>
      </c>
      <c r="P51" s="19">
        <v>0</v>
      </c>
      <c r="R51" s="19">
        <v>142520071600</v>
      </c>
    </row>
    <row r="52" spans="1:18" ht="21.75" customHeight="1" x14ac:dyDescent="0.2">
      <c r="A52" s="35" t="s">
        <v>451</v>
      </c>
      <c r="B52" s="35"/>
      <c r="D52" s="19">
        <v>101421740608</v>
      </c>
      <c r="F52" s="19">
        <v>86213200778</v>
      </c>
      <c r="H52" s="19">
        <v>0</v>
      </c>
      <c r="J52" s="19">
        <f t="shared" si="0"/>
        <v>187634941386</v>
      </c>
      <c r="L52" s="19">
        <v>101421740608</v>
      </c>
      <c r="N52" s="19">
        <v>86213200778</v>
      </c>
      <c r="P52" s="19">
        <v>0</v>
      </c>
      <c r="R52" s="19">
        <v>187634941386</v>
      </c>
    </row>
    <row r="53" spans="1:18" ht="21.75" customHeight="1" x14ac:dyDescent="0.2">
      <c r="A53" s="35" t="s">
        <v>222</v>
      </c>
      <c r="B53" s="35"/>
      <c r="D53" s="19">
        <v>34477910340</v>
      </c>
      <c r="F53" s="19">
        <v>47278629194</v>
      </c>
      <c r="H53" s="19">
        <v>0</v>
      </c>
      <c r="J53" s="19">
        <f t="shared" si="0"/>
        <v>81756539534</v>
      </c>
      <c r="L53" s="19">
        <v>34477910340</v>
      </c>
      <c r="N53" s="19">
        <v>47278629194</v>
      </c>
      <c r="P53" s="19">
        <v>0</v>
      </c>
      <c r="R53" s="19">
        <v>81756539534</v>
      </c>
    </row>
    <row r="54" spans="1:18" ht="21.75" customHeight="1" x14ac:dyDescent="0.2">
      <c r="A54" s="35" t="s">
        <v>225</v>
      </c>
      <c r="B54" s="35"/>
      <c r="D54" s="19">
        <v>77427844561</v>
      </c>
      <c r="F54" s="19">
        <v>-169809916373</v>
      </c>
      <c r="H54" s="19">
        <v>49391050</v>
      </c>
      <c r="J54" s="19">
        <f t="shared" si="0"/>
        <v>-92332680762</v>
      </c>
      <c r="L54" s="19">
        <v>77427844561</v>
      </c>
      <c r="N54" s="19">
        <v>-169809916373</v>
      </c>
      <c r="P54" s="19">
        <v>49391050</v>
      </c>
      <c r="R54" s="19">
        <v>-92332680762</v>
      </c>
    </row>
    <row r="55" spans="1:18" ht="21.75" customHeight="1" x14ac:dyDescent="0.2">
      <c r="A55" s="35" t="s">
        <v>228</v>
      </c>
      <c r="B55" s="35"/>
      <c r="D55" s="19">
        <v>12394106790</v>
      </c>
      <c r="F55" s="19">
        <v>49990937499</v>
      </c>
      <c r="H55" s="19">
        <v>0</v>
      </c>
      <c r="J55" s="19">
        <f t="shared" si="0"/>
        <v>62385044289</v>
      </c>
      <c r="L55" s="19">
        <v>12394106790</v>
      </c>
      <c r="N55" s="19">
        <v>49990937499</v>
      </c>
      <c r="P55" s="19">
        <v>0</v>
      </c>
      <c r="R55" s="19">
        <v>62385044289</v>
      </c>
    </row>
    <row r="56" spans="1:18" ht="21.75" customHeight="1" x14ac:dyDescent="0.2">
      <c r="A56" s="35" t="s">
        <v>452</v>
      </c>
      <c r="B56" s="35"/>
      <c r="D56" s="19">
        <v>40780362062</v>
      </c>
      <c r="F56" s="19">
        <v>94840951446</v>
      </c>
      <c r="H56" s="19">
        <v>0</v>
      </c>
      <c r="J56" s="19">
        <f t="shared" si="0"/>
        <v>135621313508</v>
      </c>
      <c r="L56" s="19">
        <v>40780362062</v>
      </c>
      <c r="N56" s="19">
        <v>94840951446</v>
      </c>
      <c r="P56" s="19">
        <v>0</v>
      </c>
      <c r="R56" s="19">
        <v>135621313508</v>
      </c>
    </row>
    <row r="57" spans="1:18" ht="21.75" customHeight="1" x14ac:dyDescent="0.2">
      <c r="A57" s="35" t="s">
        <v>453</v>
      </c>
      <c r="B57" s="35"/>
      <c r="D57" s="19">
        <v>90683149129</v>
      </c>
      <c r="F57" s="19">
        <v>146212308943</v>
      </c>
      <c r="H57" s="19">
        <v>0</v>
      </c>
      <c r="J57" s="19">
        <f t="shared" si="0"/>
        <v>236895458072</v>
      </c>
      <c r="L57" s="19">
        <v>90683149129</v>
      </c>
      <c r="N57" s="19">
        <v>146212308943</v>
      </c>
      <c r="P57" s="19">
        <v>0</v>
      </c>
      <c r="R57" s="19">
        <v>236895458072</v>
      </c>
    </row>
    <row r="58" spans="1:18" ht="21.75" customHeight="1" x14ac:dyDescent="0.2">
      <c r="A58" s="35" t="s">
        <v>454</v>
      </c>
      <c r="B58" s="35"/>
      <c r="D58" s="19">
        <v>37391757860</v>
      </c>
      <c r="F58" s="19">
        <v>0</v>
      </c>
      <c r="H58" s="19">
        <v>0</v>
      </c>
      <c r="J58" s="19">
        <f t="shared" si="0"/>
        <v>37391757860</v>
      </c>
      <c r="L58" s="19">
        <v>37391757860</v>
      </c>
      <c r="N58" s="19">
        <v>0</v>
      </c>
      <c r="P58" s="19">
        <v>0</v>
      </c>
      <c r="R58" s="19">
        <v>37391757860</v>
      </c>
    </row>
    <row r="59" spans="1:18" ht="21.75" customHeight="1" x14ac:dyDescent="0.2">
      <c r="A59" s="35" t="s">
        <v>380</v>
      </c>
      <c r="B59" s="35"/>
      <c r="D59" s="19">
        <v>65</v>
      </c>
      <c r="F59" s="19">
        <v>0</v>
      </c>
      <c r="H59" s="19">
        <v>0</v>
      </c>
      <c r="J59" s="19">
        <f t="shared" si="0"/>
        <v>65</v>
      </c>
      <c r="L59" s="19">
        <v>65</v>
      </c>
      <c r="N59" s="19">
        <v>0</v>
      </c>
      <c r="P59" s="19">
        <v>0</v>
      </c>
      <c r="R59" s="19">
        <v>65</v>
      </c>
    </row>
    <row r="60" spans="1:18" ht="21.75" customHeight="1" x14ac:dyDescent="0.2">
      <c r="A60" s="35" t="s">
        <v>231</v>
      </c>
      <c r="B60" s="35"/>
      <c r="D60" s="19">
        <v>74092309127</v>
      </c>
      <c r="F60" s="19">
        <v>249703010937</v>
      </c>
      <c r="H60" s="19">
        <v>0</v>
      </c>
      <c r="J60" s="19">
        <f t="shared" si="0"/>
        <v>323795320064</v>
      </c>
      <c r="L60" s="19">
        <v>74092309127</v>
      </c>
      <c r="N60" s="19">
        <v>249703010937</v>
      </c>
      <c r="P60" s="19">
        <v>0</v>
      </c>
      <c r="R60" s="19">
        <v>323795320064</v>
      </c>
    </row>
    <row r="61" spans="1:18" ht="21.75" customHeight="1" x14ac:dyDescent="0.2">
      <c r="A61" s="35" t="s">
        <v>455</v>
      </c>
      <c r="B61" s="35"/>
      <c r="D61" s="19">
        <v>275118443630</v>
      </c>
      <c r="F61" s="19">
        <v>869856237941</v>
      </c>
      <c r="H61" s="19">
        <v>0</v>
      </c>
      <c r="J61" s="19">
        <f t="shared" si="0"/>
        <v>1144974681571</v>
      </c>
      <c r="L61" s="19">
        <v>275118443630</v>
      </c>
      <c r="N61" s="19">
        <v>869856237941</v>
      </c>
      <c r="P61" s="19">
        <v>0</v>
      </c>
      <c r="R61" s="19">
        <v>1144974681571</v>
      </c>
    </row>
    <row r="62" spans="1:18" ht="21.75" customHeight="1" x14ac:dyDescent="0.2">
      <c r="A62" s="35" t="s">
        <v>234</v>
      </c>
      <c r="B62" s="35"/>
      <c r="D62" s="19">
        <v>10596713664</v>
      </c>
      <c r="F62" s="19">
        <v>4460871320</v>
      </c>
      <c r="H62" s="19">
        <v>0</v>
      </c>
      <c r="J62" s="19">
        <f t="shared" si="0"/>
        <v>15057584984</v>
      </c>
      <c r="L62" s="19">
        <v>10596713664</v>
      </c>
      <c r="N62" s="19">
        <v>4460871320</v>
      </c>
      <c r="P62" s="19">
        <v>0</v>
      </c>
      <c r="R62" s="19">
        <v>15057584984</v>
      </c>
    </row>
    <row r="63" spans="1:18" ht="21.75" customHeight="1" x14ac:dyDescent="0.2">
      <c r="A63" s="35" t="s">
        <v>237</v>
      </c>
      <c r="B63" s="35"/>
      <c r="D63" s="19">
        <v>40995256818</v>
      </c>
      <c r="F63" s="19">
        <v>-283046108331</v>
      </c>
      <c r="H63" s="19">
        <v>-1450337075</v>
      </c>
      <c r="J63" s="19">
        <f t="shared" si="0"/>
        <v>-243501188588</v>
      </c>
      <c r="L63" s="19">
        <v>40995256818</v>
      </c>
      <c r="N63" s="19">
        <v>-283046108331</v>
      </c>
      <c r="P63" s="19">
        <v>-1450337075</v>
      </c>
      <c r="R63" s="19">
        <v>-243501188588</v>
      </c>
    </row>
    <row r="64" spans="1:18" ht="21.75" customHeight="1" x14ac:dyDescent="0.2">
      <c r="A64" s="35" t="s">
        <v>240</v>
      </c>
      <c r="B64" s="35"/>
      <c r="D64" s="19">
        <v>21131379420</v>
      </c>
      <c r="F64" s="19">
        <v>0</v>
      </c>
      <c r="H64" s="19">
        <v>0</v>
      </c>
      <c r="J64" s="19">
        <f t="shared" si="0"/>
        <v>21131379420</v>
      </c>
      <c r="L64" s="19">
        <v>21131379420</v>
      </c>
      <c r="N64" s="19">
        <v>0</v>
      </c>
      <c r="P64" s="19">
        <v>0</v>
      </c>
      <c r="R64" s="19">
        <v>21131379420</v>
      </c>
    </row>
    <row r="65" spans="1:18" ht="21.75" customHeight="1" x14ac:dyDescent="0.2">
      <c r="A65" s="35" t="s">
        <v>243</v>
      </c>
      <c r="B65" s="35"/>
      <c r="D65" s="19">
        <v>80671195230</v>
      </c>
      <c r="F65" s="19">
        <v>0</v>
      </c>
      <c r="H65" s="19">
        <v>0</v>
      </c>
      <c r="J65" s="19">
        <f t="shared" si="0"/>
        <v>80671195230</v>
      </c>
      <c r="L65" s="19">
        <v>80671195230</v>
      </c>
      <c r="N65" s="19">
        <v>0</v>
      </c>
      <c r="P65" s="19">
        <v>0</v>
      </c>
      <c r="R65" s="19">
        <v>80671195230</v>
      </c>
    </row>
    <row r="66" spans="1:18" ht="21.75" customHeight="1" x14ac:dyDescent="0.2">
      <c r="A66" s="35" t="s">
        <v>246</v>
      </c>
      <c r="B66" s="35"/>
      <c r="D66" s="19">
        <v>92731312232</v>
      </c>
      <c r="F66" s="19">
        <v>0</v>
      </c>
      <c r="H66" s="19">
        <v>0</v>
      </c>
      <c r="J66" s="19">
        <f t="shared" si="0"/>
        <v>92731312232</v>
      </c>
      <c r="L66" s="19">
        <v>92731312232</v>
      </c>
      <c r="N66" s="19">
        <v>0</v>
      </c>
      <c r="P66" s="19">
        <v>0</v>
      </c>
      <c r="R66" s="19">
        <v>92731312232</v>
      </c>
    </row>
    <row r="67" spans="1:18" ht="21.75" customHeight="1" x14ac:dyDescent="0.2">
      <c r="A67" s="35" t="s">
        <v>249</v>
      </c>
      <c r="B67" s="35"/>
      <c r="D67" s="19">
        <v>81956554</v>
      </c>
      <c r="F67" s="19">
        <v>0</v>
      </c>
      <c r="H67" s="19">
        <v>0</v>
      </c>
      <c r="J67" s="19">
        <f t="shared" si="0"/>
        <v>81956554</v>
      </c>
      <c r="L67" s="19">
        <v>81956554</v>
      </c>
      <c r="N67" s="19">
        <v>0</v>
      </c>
      <c r="P67" s="19">
        <v>0</v>
      </c>
      <c r="R67" s="19">
        <v>81956554</v>
      </c>
    </row>
    <row r="68" spans="1:18" ht="21.75" customHeight="1" x14ac:dyDescent="0.2">
      <c r="A68" s="35" t="s">
        <v>252</v>
      </c>
      <c r="B68" s="35"/>
      <c r="D68" s="19">
        <v>77194435000</v>
      </c>
      <c r="F68" s="19">
        <v>0</v>
      </c>
      <c r="H68" s="19">
        <v>0</v>
      </c>
      <c r="J68" s="19">
        <f t="shared" si="0"/>
        <v>77194435000</v>
      </c>
      <c r="L68" s="19">
        <v>77194435000</v>
      </c>
      <c r="N68" s="19">
        <v>0</v>
      </c>
      <c r="P68" s="19">
        <v>0</v>
      </c>
      <c r="R68" s="19">
        <v>77194435000</v>
      </c>
    </row>
    <row r="69" spans="1:18" ht="21.75" customHeight="1" x14ac:dyDescent="0.2">
      <c r="A69" s="35" t="s">
        <v>255</v>
      </c>
      <c r="B69" s="35"/>
      <c r="D69" s="19">
        <v>9729362623</v>
      </c>
      <c r="F69" s="19">
        <v>28055513517</v>
      </c>
      <c r="H69" s="19">
        <v>0</v>
      </c>
      <c r="J69" s="19">
        <f t="shared" si="0"/>
        <v>37784876140</v>
      </c>
      <c r="L69" s="19">
        <v>9729362623</v>
      </c>
      <c r="N69" s="19">
        <v>28055513517</v>
      </c>
      <c r="P69" s="19">
        <v>0</v>
      </c>
      <c r="R69" s="19">
        <v>37784876140</v>
      </c>
    </row>
    <row r="70" spans="1:18" ht="21.75" customHeight="1" x14ac:dyDescent="0.2">
      <c r="A70" s="35" t="s">
        <v>258</v>
      </c>
      <c r="B70" s="35"/>
      <c r="D70" s="19">
        <v>3393245863</v>
      </c>
      <c r="F70" s="19">
        <v>-283748561</v>
      </c>
      <c r="H70" s="19">
        <v>0</v>
      </c>
      <c r="J70" s="19">
        <f t="shared" si="0"/>
        <v>3109497302</v>
      </c>
      <c r="L70" s="19">
        <v>3393245863</v>
      </c>
      <c r="N70" s="19">
        <v>-283748561</v>
      </c>
      <c r="P70" s="19">
        <v>0</v>
      </c>
      <c r="R70" s="19">
        <v>3109497302</v>
      </c>
    </row>
    <row r="71" spans="1:18" ht="21.75" customHeight="1" x14ac:dyDescent="0.2">
      <c r="A71" s="35" t="s">
        <v>260</v>
      </c>
      <c r="B71" s="35"/>
      <c r="D71" s="19">
        <v>90428349</v>
      </c>
      <c r="F71" s="19">
        <v>36493384</v>
      </c>
      <c r="H71" s="19">
        <v>0</v>
      </c>
      <c r="J71" s="19">
        <f t="shared" si="0"/>
        <v>126921733</v>
      </c>
      <c r="L71" s="19">
        <v>90428349</v>
      </c>
      <c r="N71" s="19">
        <v>36493384</v>
      </c>
      <c r="P71" s="19">
        <v>0</v>
      </c>
      <c r="R71" s="19">
        <v>126921733</v>
      </c>
    </row>
    <row r="72" spans="1:18" ht="21.75" customHeight="1" x14ac:dyDescent="0.2">
      <c r="A72" s="35" t="s">
        <v>263</v>
      </c>
      <c r="B72" s="35"/>
      <c r="D72" s="19">
        <v>431838125858</v>
      </c>
      <c r="F72" s="19">
        <v>0</v>
      </c>
      <c r="H72" s="19">
        <v>489960586000</v>
      </c>
      <c r="J72" s="19">
        <f t="shared" si="0"/>
        <v>921798711858</v>
      </c>
      <c r="L72" s="19">
        <v>431838125858</v>
      </c>
      <c r="N72" s="19">
        <v>0</v>
      </c>
      <c r="P72" s="19">
        <v>489960586000</v>
      </c>
      <c r="R72" s="19">
        <v>921798711858</v>
      </c>
    </row>
    <row r="73" spans="1:18" ht="21.75" customHeight="1" x14ac:dyDescent="0.2">
      <c r="A73" s="35" t="s">
        <v>313</v>
      </c>
      <c r="B73" s="35"/>
      <c r="D73" s="19">
        <v>15622914177</v>
      </c>
      <c r="F73" s="19">
        <v>1365600826454</v>
      </c>
      <c r="H73" s="19">
        <v>0</v>
      </c>
      <c r="J73" s="19">
        <f t="shared" si="0"/>
        <v>1381223740631</v>
      </c>
      <c r="L73" s="19">
        <v>15622914177</v>
      </c>
      <c r="N73" s="19">
        <v>1365600826454</v>
      </c>
      <c r="P73" s="19">
        <v>0</v>
      </c>
      <c r="R73" s="19">
        <v>1381223740631</v>
      </c>
    </row>
    <row r="74" spans="1:18" ht="21.75" customHeight="1" x14ac:dyDescent="0.2">
      <c r="A74" s="35" t="s">
        <v>264</v>
      </c>
      <c r="B74" s="35"/>
      <c r="D74" s="19">
        <v>336638540502</v>
      </c>
      <c r="F74" s="19">
        <v>-37279270158</v>
      </c>
      <c r="H74" s="19">
        <v>-196394291918</v>
      </c>
      <c r="J74" s="19">
        <f t="shared" ref="J74:J99" si="1">D74+F74+H74</f>
        <v>102964978426</v>
      </c>
      <c r="L74" s="19">
        <v>336638540502</v>
      </c>
      <c r="N74" s="19">
        <v>-37279270158</v>
      </c>
      <c r="P74" s="19">
        <v>-196394291918</v>
      </c>
      <c r="R74" s="19">
        <v>102964978426</v>
      </c>
    </row>
    <row r="75" spans="1:18" ht="21.75" customHeight="1" x14ac:dyDescent="0.2">
      <c r="A75" s="35" t="s">
        <v>267</v>
      </c>
      <c r="B75" s="35"/>
      <c r="D75" s="19">
        <v>80007459648</v>
      </c>
      <c r="F75" s="19">
        <v>4311232168</v>
      </c>
      <c r="H75" s="19">
        <v>0</v>
      </c>
      <c r="J75" s="19">
        <f t="shared" si="1"/>
        <v>84318691816</v>
      </c>
      <c r="L75" s="19">
        <v>80007459648</v>
      </c>
      <c r="N75" s="19">
        <v>4311232168</v>
      </c>
      <c r="P75" s="19">
        <v>0</v>
      </c>
      <c r="R75" s="19">
        <v>84318691816</v>
      </c>
    </row>
    <row r="76" spans="1:18" ht="21.75" customHeight="1" x14ac:dyDescent="0.2">
      <c r="A76" s="35" t="s">
        <v>270</v>
      </c>
      <c r="B76" s="35"/>
      <c r="D76" s="19">
        <v>90076517</v>
      </c>
      <c r="F76" s="19">
        <v>-249904696</v>
      </c>
      <c r="H76" s="19">
        <v>0</v>
      </c>
      <c r="J76" s="19">
        <f t="shared" si="1"/>
        <v>-159828179</v>
      </c>
      <c r="L76" s="19">
        <v>90076517</v>
      </c>
      <c r="N76" s="19">
        <v>-249904696</v>
      </c>
      <c r="P76" s="19">
        <v>0</v>
      </c>
      <c r="R76" s="19">
        <v>-159828179</v>
      </c>
    </row>
    <row r="77" spans="1:18" ht="21.75" customHeight="1" x14ac:dyDescent="0.2">
      <c r="A77" s="35" t="s">
        <v>273</v>
      </c>
      <c r="B77" s="35"/>
      <c r="D77" s="19">
        <v>290904226267</v>
      </c>
      <c r="F77" s="19">
        <v>34248534325</v>
      </c>
      <c r="H77" s="19">
        <v>127402815049</v>
      </c>
      <c r="J77" s="19">
        <f t="shared" si="1"/>
        <v>452555575641</v>
      </c>
      <c r="L77" s="19">
        <v>290904226267</v>
      </c>
      <c r="N77" s="19">
        <v>34248534325</v>
      </c>
      <c r="P77" s="19">
        <v>127402815049</v>
      </c>
      <c r="R77" s="19">
        <v>452555575641</v>
      </c>
    </row>
    <row r="78" spans="1:18" ht="21.75" customHeight="1" x14ac:dyDescent="0.2">
      <c r="A78" s="35" t="s">
        <v>276</v>
      </c>
      <c r="B78" s="35"/>
      <c r="D78" s="19">
        <v>204040563300</v>
      </c>
      <c r="F78" s="19">
        <v>0</v>
      </c>
      <c r="H78" s="19">
        <v>0</v>
      </c>
      <c r="J78" s="19">
        <f t="shared" si="1"/>
        <v>204040563300</v>
      </c>
      <c r="L78" s="19">
        <v>204040563300</v>
      </c>
      <c r="N78" s="19">
        <v>0</v>
      </c>
      <c r="P78" s="19">
        <v>0</v>
      </c>
      <c r="R78" s="19">
        <v>204040563300</v>
      </c>
    </row>
    <row r="79" spans="1:18" ht="21.75" customHeight="1" x14ac:dyDescent="0.2">
      <c r="A79" s="35" t="s">
        <v>279</v>
      </c>
      <c r="B79" s="35"/>
      <c r="D79" s="19">
        <v>50939697837</v>
      </c>
      <c r="F79" s="19">
        <v>-135118695296</v>
      </c>
      <c r="H79" s="19">
        <v>0</v>
      </c>
      <c r="J79" s="19">
        <f t="shared" si="1"/>
        <v>-84178997459</v>
      </c>
      <c r="L79" s="19">
        <v>50939697837</v>
      </c>
      <c r="N79" s="19">
        <v>-135118695296</v>
      </c>
      <c r="P79" s="19">
        <v>0</v>
      </c>
      <c r="R79" s="19">
        <v>-84178997459</v>
      </c>
    </row>
    <row r="80" spans="1:18" ht="21.75" customHeight="1" x14ac:dyDescent="0.2">
      <c r="A80" s="35" t="s">
        <v>281</v>
      </c>
      <c r="B80" s="35"/>
      <c r="D80" s="19">
        <v>22959920391</v>
      </c>
      <c r="F80" s="19">
        <v>-59729072142</v>
      </c>
      <c r="H80" s="19">
        <v>0</v>
      </c>
      <c r="J80" s="19">
        <f t="shared" si="1"/>
        <v>-36769151751</v>
      </c>
      <c r="L80" s="19">
        <v>22959920391</v>
      </c>
      <c r="N80" s="19">
        <v>-59729072142</v>
      </c>
      <c r="P80" s="19">
        <v>0</v>
      </c>
      <c r="R80" s="19">
        <v>-36769151751</v>
      </c>
    </row>
    <row r="81" spans="1:18" ht="21.75" customHeight="1" x14ac:dyDescent="0.2">
      <c r="A81" s="35" t="s">
        <v>284</v>
      </c>
      <c r="B81" s="35"/>
      <c r="D81" s="19">
        <v>20931885240</v>
      </c>
      <c r="F81" s="19">
        <v>0</v>
      </c>
      <c r="H81" s="19">
        <v>0</v>
      </c>
      <c r="J81" s="19">
        <f t="shared" si="1"/>
        <v>20931885240</v>
      </c>
      <c r="L81" s="19">
        <v>20931885240</v>
      </c>
      <c r="N81" s="19">
        <v>0</v>
      </c>
      <c r="P81" s="19">
        <v>0</v>
      </c>
      <c r="R81" s="19">
        <v>20931885240</v>
      </c>
    </row>
    <row r="82" spans="1:18" ht="21.75" customHeight="1" x14ac:dyDescent="0.2">
      <c r="A82" s="35" t="s">
        <v>287</v>
      </c>
      <c r="B82" s="35"/>
      <c r="D82" s="19">
        <v>20931885240</v>
      </c>
      <c r="F82" s="19">
        <v>0</v>
      </c>
      <c r="H82" s="19">
        <v>0</v>
      </c>
      <c r="J82" s="19">
        <f t="shared" si="1"/>
        <v>20931885240</v>
      </c>
      <c r="L82" s="19">
        <v>20931885240</v>
      </c>
      <c r="N82" s="19">
        <v>0</v>
      </c>
      <c r="P82" s="19">
        <v>0</v>
      </c>
      <c r="R82" s="19">
        <v>20931885240</v>
      </c>
    </row>
    <row r="83" spans="1:18" ht="21.75" customHeight="1" x14ac:dyDescent="0.2">
      <c r="A83" s="35" t="s">
        <v>289</v>
      </c>
      <c r="B83" s="35"/>
      <c r="D83" s="19">
        <v>144142335858</v>
      </c>
      <c r="F83" s="19">
        <v>-1986923312</v>
      </c>
      <c r="H83" s="19">
        <v>-901036944717</v>
      </c>
      <c r="J83" s="19">
        <f t="shared" si="1"/>
        <v>-758881532171</v>
      </c>
      <c r="L83" s="19">
        <v>144142335858</v>
      </c>
      <c r="N83" s="19">
        <v>-1986923312</v>
      </c>
      <c r="P83" s="19">
        <v>-901036944717</v>
      </c>
      <c r="R83" s="19">
        <v>-758881532171</v>
      </c>
    </row>
    <row r="84" spans="1:18" ht="21.75" customHeight="1" x14ac:dyDescent="0.2">
      <c r="A84" s="35" t="s">
        <v>291</v>
      </c>
      <c r="B84" s="35"/>
      <c r="D84" s="19">
        <f>'سود اوراق بهادار'!J73</f>
        <v>3570169692</v>
      </c>
      <c r="F84" s="19">
        <v>-26151493182</v>
      </c>
      <c r="H84" s="19">
        <v>0</v>
      </c>
      <c r="J84" s="19">
        <f t="shared" si="1"/>
        <v>-22581323490</v>
      </c>
      <c r="L84" s="19">
        <v>404907512389</v>
      </c>
      <c r="N84" s="19">
        <v>-26151493182</v>
      </c>
      <c r="P84" s="19">
        <v>0</v>
      </c>
      <c r="R84" s="19">
        <v>378756019207</v>
      </c>
    </row>
    <row r="85" spans="1:18" ht="21.75" customHeight="1" x14ac:dyDescent="0.2">
      <c r="A85" s="35" t="s">
        <v>315</v>
      </c>
      <c r="B85" s="35"/>
      <c r="D85" s="19">
        <v>6585821352</v>
      </c>
      <c r="F85" s="19">
        <v>27264121942</v>
      </c>
      <c r="H85" s="19">
        <v>0</v>
      </c>
      <c r="J85" s="19">
        <f t="shared" si="1"/>
        <v>33849943294</v>
      </c>
      <c r="L85" s="19">
        <v>6585821352</v>
      </c>
      <c r="N85" s="19">
        <v>27264121942</v>
      </c>
      <c r="P85" s="19">
        <v>0</v>
      </c>
      <c r="R85" s="19">
        <v>33849943294</v>
      </c>
    </row>
    <row r="86" spans="1:18" ht="21.75" customHeight="1" x14ac:dyDescent="0.2">
      <c r="A86" s="35" t="s">
        <v>321</v>
      </c>
      <c r="B86" s="35"/>
      <c r="D86" s="19">
        <v>156538336231</v>
      </c>
      <c r="F86" s="19">
        <v>-580831190207</v>
      </c>
      <c r="H86" s="19">
        <v>-4220842688952</v>
      </c>
      <c r="J86" s="19">
        <f t="shared" si="1"/>
        <v>-4645135542928</v>
      </c>
      <c r="L86" s="19">
        <v>156538336231</v>
      </c>
      <c r="N86" s="19">
        <v>-580831190207</v>
      </c>
      <c r="P86" s="19">
        <v>-4220842688952</v>
      </c>
      <c r="R86" s="19">
        <v>-4645135542928</v>
      </c>
    </row>
    <row r="87" spans="1:18" ht="21.75" customHeight="1" x14ac:dyDescent="0.2">
      <c r="A87" s="35" t="s">
        <v>318</v>
      </c>
      <c r="B87" s="35"/>
      <c r="D87" s="19">
        <v>578457685</v>
      </c>
      <c r="F87" s="19">
        <v>-174690082</v>
      </c>
      <c r="H87" s="19">
        <v>0</v>
      </c>
      <c r="J87" s="19">
        <f t="shared" si="1"/>
        <v>403767603</v>
      </c>
      <c r="L87" s="19">
        <v>578457685</v>
      </c>
      <c r="N87" s="19">
        <v>-174690082</v>
      </c>
      <c r="P87" s="19">
        <v>0</v>
      </c>
      <c r="R87" s="19">
        <v>403767603</v>
      </c>
    </row>
    <row r="88" spans="1:18" ht="21.75" customHeight="1" x14ac:dyDescent="0.2">
      <c r="A88" s="35" t="str">
        <f>'سود اوراق بهادار'!A34</f>
        <v>مرابحه عالیفرد-کاردان14071222</v>
      </c>
      <c r="B88" s="35"/>
      <c r="D88" s="19">
        <f>'سود اوراق بهادار'!J34</f>
        <v>80671195230</v>
      </c>
      <c r="F88" s="19">
        <v>0</v>
      </c>
      <c r="H88" s="19">
        <v>0</v>
      </c>
      <c r="J88" s="19">
        <f t="shared" si="1"/>
        <v>80671195230</v>
      </c>
      <c r="L88" s="19">
        <v>5000000000</v>
      </c>
      <c r="N88" s="19">
        <v>0</v>
      </c>
      <c r="P88" s="19">
        <v>0</v>
      </c>
      <c r="R88" s="19">
        <v>5000000000</v>
      </c>
    </row>
    <row r="89" spans="1:18" ht="21.75" customHeight="1" x14ac:dyDescent="0.2">
      <c r="A89" s="35" t="s">
        <v>294</v>
      </c>
      <c r="B89" s="35"/>
      <c r="D89" s="19">
        <v>7467690691</v>
      </c>
      <c r="F89" s="19">
        <v>48987493749</v>
      </c>
      <c r="H89" s="19">
        <v>0</v>
      </c>
      <c r="J89" s="19">
        <f t="shared" si="1"/>
        <v>56455184440</v>
      </c>
      <c r="L89" s="19">
        <v>7467690691</v>
      </c>
      <c r="N89" s="19">
        <v>48987493749</v>
      </c>
      <c r="P89" s="19">
        <v>0</v>
      </c>
      <c r="R89" s="19">
        <v>56455184440</v>
      </c>
    </row>
    <row r="90" spans="1:18" ht="21.75" customHeight="1" x14ac:dyDescent="0.2">
      <c r="A90" s="35" t="s">
        <v>297</v>
      </c>
      <c r="B90" s="35"/>
      <c r="D90" s="19">
        <v>4942377040</v>
      </c>
      <c r="F90" s="19">
        <v>0</v>
      </c>
      <c r="H90" s="19">
        <v>-84872750031</v>
      </c>
      <c r="J90" s="19">
        <f t="shared" si="1"/>
        <v>-79930372991</v>
      </c>
      <c r="L90" s="19">
        <v>4942377040</v>
      </c>
      <c r="N90" s="19">
        <v>0</v>
      </c>
      <c r="P90" s="19">
        <v>-84872750031</v>
      </c>
      <c r="R90" s="19">
        <v>-79930372991</v>
      </c>
    </row>
    <row r="91" spans="1:18" ht="21.75" customHeight="1" x14ac:dyDescent="0.2">
      <c r="A91" s="35" t="s">
        <v>456</v>
      </c>
      <c r="B91" s="35"/>
      <c r="D91" s="19">
        <v>124423131385</v>
      </c>
      <c r="F91" s="19">
        <v>405951772968</v>
      </c>
      <c r="H91" s="19">
        <v>0</v>
      </c>
      <c r="J91" s="19">
        <f t="shared" si="1"/>
        <v>530374904353</v>
      </c>
      <c r="L91" s="19">
        <v>124423131385</v>
      </c>
      <c r="N91" s="19">
        <v>405951772968</v>
      </c>
      <c r="P91" s="19">
        <v>0</v>
      </c>
      <c r="R91" s="19">
        <v>530374904353</v>
      </c>
    </row>
    <row r="92" spans="1:18" ht="21.75" customHeight="1" x14ac:dyDescent="0.2">
      <c r="A92" s="35" t="s">
        <v>300</v>
      </c>
      <c r="B92" s="35"/>
      <c r="D92" s="19">
        <f>'سود اوراق بهادار'!J79</f>
        <v>81956554</v>
      </c>
      <c r="F92" s="19">
        <v>0</v>
      </c>
      <c r="H92" s="19">
        <v>0</v>
      </c>
      <c r="J92" s="19">
        <f t="shared" si="1"/>
        <v>81956554</v>
      </c>
      <c r="L92" s="19">
        <v>31869343590</v>
      </c>
      <c r="N92" s="19">
        <v>0</v>
      </c>
      <c r="P92" s="19">
        <v>0</v>
      </c>
      <c r="R92" s="19">
        <v>31869343590</v>
      </c>
    </row>
    <row r="93" spans="1:18" ht="21.75" customHeight="1" x14ac:dyDescent="0.2">
      <c r="A93" s="35" t="s">
        <v>303</v>
      </c>
      <c r="B93" s="35"/>
      <c r="D93" s="19">
        <f>'سود اوراق بهادار'!J80</f>
        <v>128</v>
      </c>
      <c r="F93" s="19">
        <v>-99981875000</v>
      </c>
      <c r="H93" s="19">
        <v>0</v>
      </c>
      <c r="J93" s="19">
        <f t="shared" si="1"/>
        <v>-99981874872</v>
      </c>
      <c r="L93" s="19">
        <v>27771220370</v>
      </c>
      <c r="N93" s="19">
        <v>-99981875000</v>
      </c>
      <c r="P93" s="19">
        <v>0</v>
      </c>
      <c r="R93" s="19">
        <v>-72210654630</v>
      </c>
    </row>
    <row r="94" spans="1:18" ht="21.75" customHeight="1" x14ac:dyDescent="0.2">
      <c r="A94" s="35" t="s">
        <v>379</v>
      </c>
      <c r="B94" s="35"/>
      <c r="D94" s="19">
        <v>128</v>
      </c>
      <c r="F94" s="19">
        <v>0</v>
      </c>
      <c r="H94" s="19">
        <v>0</v>
      </c>
      <c r="J94" s="19">
        <f t="shared" si="1"/>
        <v>128</v>
      </c>
      <c r="L94" s="19">
        <v>128</v>
      </c>
      <c r="N94" s="19">
        <v>0</v>
      </c>
      <c r="P94" s="19">
        <v>0</v>
      </c>
      <c r="R94" s="19">
        <v>128</v>
      </c>
    </row>
    <row r="95" spans="1:18" ht="21.75" customHeight="1" x14ac:dyDescent="0.2">
      <c r="A95" s="35" t="s">
        <v>306</v>
      </c>
      <c r="B95" s="35"/>
      <c r="D95" s="19">
        <v>71703108405</v>
      </c>
      <c r="F95" s="19">
        <v>-1087499</v>
      </c>
      <c r="H95" s="19">
        <v>0</v>
      </c>
      <c r="J95" s="19">
        <f t="shared" si="1"/>
        <v>71702020906</v>
      </c>
      <c r="L95" s="19">
        <v>71703108405</v>
      </c>
      <c r="N95" s="19">
        <v>-1087499</v>
      </c>
      <c r="P95" s="19">
        <v>0</v>
      </c>
      <c r="R95" s="19">
        <v>71702020906</v>
      </c>
    </row>
    <row r="96" spans="1:18" ht="21.75" customHeight="1" x14ac:dyDescent="0.2">
      <c r="A96" s="35" t="s">
        <v>309</v>
      </c>
      <c r="B96" s="35"/>
      <c r="D96" s="19">
        <v>388095241532</v>
      </c>
      <c r="F96" s="19">
        <v>0</v>
      </c>
      <c r="H96" s="19">
        <v>0</v>
      </c>
      <c r="J96" s="19">
        <f t="shared" si="1"/>
        <v>388095241532</v>
      </c>
      <c r="L96" s="19">
        <v>388095241532</v>
      </c>
      <c r="N96" s="19">
        <v>0</v>
      </c>
      <c r="P96" s="19">
        <v>0</v>
      </c>
      <c r="R96" s="19">
        <v>388095241532</v>
      </c>
    </row>
    <row r="97" spans="1:18" ht="21.75" customHeight="1" x14ac:dyDescent="0.2">
      <c r="A97" s="35" t="s">
        <v>378</v>
      </c>
      <c r="B97" s="35"/>
      <c r="D97" s="19">
        <v>59</v>
      </c>
      <c r="F97" s="19">
        <v>0</v>
      </c>
      <c r="H97" s="19">
        <v>0</v>
      </c>
      <c r="J97" s="19">
        <f t="shared" si="1"/>
        <v>59</v>
      </c>
      <c r="L97" s="19">
        <v>59</v>
      </c>
      <c r="N97" s="19">
        <v>0</v>
      </c>
      <c r="P97" s="19">
        <v>0</v>
      </c>
      <c r="R97" s="19">
        <v>59</v>
      </c>
    </row>
    <row r="98" spans="1:18" ht="21.75" customHeight="1" x14ac:dyDescent="0.2">
      <c r="A98" s="35" t="s">
        <v>377</v>
      </c>
      <c r="B98" s="35"/>
      <c r="D98" s="19">
        <v>24</v>
      </c>
      <c r="F98" s="19">
        <v>0</v>
      </c>
      <c r="H98" s="19">
        <v>0</v>
      </c>
      <c r="J98" s="19">
        <f t="shared" si="1"/>
        <v>24</v>
      </c>
      <c r="L98" s="19">
        <v>24</v>
      </c>
      <c r="N98" s="19">
        <v>0</v>
      </c>
      <c r="P98" s="19">
        <v>0</v>
      </c>
      <c r="R98" s="19">
        <v>24</v>
      </c>
    </row>
    <row r="99" spans="1:18" ht="21.75" customHeight="1" x14ac:dyDescent="0.2">
      <c r="A99" s="44" t="s">
        <v>312</v>
      </c>
      <c r="B99" s="44"/>
      <c r="D99" s="21">
        <v>86064233573</v>
      </c>
      <c r="F99" s="21">
        <v>-724999</v>
      </c>
      <c r="H99" s="21">
        <v>0</v>
      </c>
      <c r="J99" s="19">
        <f t="shared" si="1"/>
        <v>86063508574</v>
      </c>
      <c r="L99" s="21">
        <v>86064233573</v>
      </c>
      <c r="N99" s="21">
        <v>-724999</v>
      </c>
      <c r="P99" s="21">
        <v>0</v>
      </c>
      <c r="R99" s="19">
        <v>86063508574</v>
      </c>
    </row>
    <row r="100" spans="1:18" ht="21.75" customHeight="1" x14ac:dyDescent="0.2">
      <c r="A100" s="75" t="s">
        <v>60</v>
      </c>
      <c r="B100" s="75"/>
      <c r="D100" s="22">
        <f>SUM(D9:D99)</f>
        <v>7244009624360</v>
      </c>
      <c r="F100" s="22">
        <f>SUM(F9:F99)</f>
        <v>5429851124563</v>
      </c>
      <c r="H100" s="22">
        <f>SUM(H9:H99)</f>
        <v>-5427576422843</v>
      </c>
      <c r="J100" s="22">
        <f>SUM(J9:J99)</f>
        <v>7246284326080</v>
      </c>
      <c r="L100" s="22">
        <f>SUM(L9:L99)</f>
        <v>7018536754848</v>
      </c>
      <c r="N100" s="22">
        <f>SUM(N9:N99)</f>
        <v>5429851124563</v>
      </c>
      <c r="P100" s="22">
        <f>SUM(P9:P99)</f>
        <v>-5427576422843</v>
      </c>
      <c r="R100" s="22">
        <f>SUM(R9:R99)</f>
        <v>7020811456568</v>
      </c>
    </row>
    <row r="103" spans="1:18" x14ac:dyDescent="0.2">
      <c r="D103" s="27"/>
      <c r="F103" s="27"/>
    </row>
    <row r="104" spans="1:18" x14ac:dyDescent="0.2">
      <c r="D104" s="27"/>
    </row>
    <row r="106" spans="1:18" x14ac:dyDescent="0.2">
      <c r="D106" s="27"/>
    </row>
    <row r="108" spans="1:18" x14ac:dyDescent="0.2">
      <c r="D108" s="27"/>
    </row>
    <row r="111" spans="1:18" x14ac:dyDescent="0.2">
      <c r="D111" s="27"/>
    </row>
  </sheetData>
  <sortState xmlns:xlrd2="http://schemas.microsoft.com/office/spreadsheetml/2017/richdata2" ref="A9:R99">
    <sortCondition ref="A9:A99"/>
  </sortState>
  <mergeCells count="8">
    <mergeCell ref="A100:B100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0"/>
  <sheetViews>
    <sheetView rightToLeft="1" topLeftCell="A25" workbookViewId="0">
      <selection activeCell="S13" sqref="S1:S1048576"/>
    </sheetView>
  </sheetViews>
  <sheetFormatPr defaultRowHeight="18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45.5703125" bestFit="1" customWidth="1"/>
    <col min="7" max="7" width="1.28515625" customWidth="1"/>
    <col min="8" max="8" width="13" customWidth="1"/>
    <col min="9" max="9" width="1.28515625" customWidth="1"/>
    <col min="10" max="10" width="20" bestFit="1" customWidth="1"/>
    <col min="11" max="11" width="1.28515625" customWidth="1"/>
    <col min="12" max="12" width="28.5703125" style="15" customWidth="1"/>
    <col min="13" max="13" width="1.28515625" customWidth="1"/>
    <col min="14" max="14" width="14.28515625" customWidth="1"/>
    <col min="15" max="15" width="1.28515625" customWidth="1"/>
    <col min="16" max="16" width="28.5703125" customWidth="1"/>
    <col min="17" max="17" width="0.28515625" customWidth="1"/>
    <col min="18" max="18" width="13.5703125" bestFit="1" customWidth="1"/>
    <col min="19" max="19" width="28" style="19" bestFit="1" customWidth="1"/>
    <col min="20" max="20" width="7" bestFit="1" customWidth="1"/>
  </cols>
  <sheetData>
    <row r="1" spans="1:18" ht="25.5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25.5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8" ht="25.5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5" spans="1:18" ht="24" x14ac:dyDescent="0.2">
      <c r="A5" s="1" t="s">
        <v>383</v>
      </c>
      <c r="B5" s="68" t="s">
        <v>384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8" x14ac:dyDescent="0.2">
      <c r="L6" s="83" t="s">
        <v>385</v>
      </c>
      <c r="P6" s="83" t="s">
        <v>386</v>
      </c>
    </row>
    <row r="7" spans="1:18" ht="21" x14ac:dyDescent="0.2">
      <c r="A7" s="82" t="s">
        <v>387</v>
      </c>
      <c r="B7" s="82"/>
      <c r="D7" s="59" t="s">
        <v>388</v>
      </c>
      <c r="F7" s="59" t="s">
        <v>389</v>
      </c>
      <c r="H7" s="59" t="s">
        <v>73</v>
      </c>
      <c r="J7" s="59" t="s">
        <v>390</v>
      </c>
      <c r="L7" s="83"/>
      <c r="N7" s="59" t="s">
        <v>391</v>
      </c>
      <c r="P7" s="83"/>
    </row>
    <row r="8" spans="1:18" ht="3" customHeight="1" x14ac:dyDescent="0.45">
      <c r="A8" s="84" t="s">
        <v>490</v>
      </c>
      <c r="B8" s="84"/>
      <c r="C8" s="60"/>
      <c r="D8" s="84" t="s">
        <v>392</v>
      </c>
      <c r="E8" s="61"/>
      <c r="F8" s="62"/>
      <c r="G8" s="61"/>
      <c r="H8" s="63"/>
      <c r="I8" s="61"/>
      <c r="J8" s="63"/>
      <c r="K8" s="61"/>
      <c r="L8" s="28"/>
      <c r="N8" s="3"/>
      <c r="P8" s="3"/>
    </row>
    <row r="9" spans="1:18" x14ac:dyDescent="0.45">
      <c r="A9" s="85"/>
      <c r="B9" s="85"/>
      <c r="C9" s="60"/>
      <c r="D9" s="85"/>
      <c r="E9" s="61"/>
      <c r="F9" s="6" t="s">
        <v>124</v>
      </c>
      <c r="G9" s="61"/>
      <c r="H9" s="64">
        <v>14000000</v>
      </c>
      <c r="I9" s="61"/>
      <c r="J9" s="64">
        <v>14000000000000</v>
      </c>
      <c r="K9" s="61"/>
      <c r="L9" s="19">
        <v>116732942790</v>
      </c>
      <c r="N9" s="65">
        <v>0.23</v>
      </c>
      <c r="O9" s="30"/>
      <c r="P9" s="66">
        <v>0.38380000000000003</v>
      </c>
      <c r="R9" s="29"/>
    </row>
    <row r="10" spans="1:18" x14ac:dyDescent="0.45">
      <c r="A10" s="85"/>
      <c r="B10" s="85"/>
      <c r="C10" s="60"/>
      <c r="D10" s="85"/>
      <c r="E10" s="61"/>
      <c r="F10" s="6" t="s">
        <v>127</v>
      </c>
      <c r="G10" s="61"/>
      <c r="H10" s="64">
        <v>2500000</v>
      </c>
      <c r="I10" s="61"/>
      <c r="J10" s="64">
        <v>2500000000000</v>
      </c>
      <c r="K10" s="61"/>
      <c r="L10" s="19">
        <v>20917808220</v>
      </c>
      <c r="N10" s="65">
        <v>0.18</v>
      </c>
      <c r="O10" s="30"/>
      <c r="P10" s="66">
        <v>0.32100000000000001</v>
      </c>
      <c r="R10" s="29"/>
    </row>
    <row r="11" spans="1:18" x14ac:dyDescent="0.45">
      <c r="A11" s="85"/>
      <c r="B11" s="85"/>
      <c r="C11" s="60"/>
      <c r="D11" s="85"/>
      <c r="E11" s="61"/>
      <c r="F11" s="6" t="s">
        <v>129</v>
      </c>
      <c r="G11" s="61"/>
      <c r="H11" s="64">
        <v>7475000</v>
      </c>
      <c r="I11" s="61"/>
      <c r="J11" s="64">
        <v>7475000000000</v>
      </c>
      <c r="K11" s="61"/>
      <c r="L11" s="19">
        <v>30365850222</v>
      </c>
      <c r="N11" s="65">
        <v>0.18</v>
      </c>
      <c r="O11" s="30"/>
      <c r="P11" s="66">
        <v>0.35399999999999998</v>
      </c>
      <c r="R11" s="29"/>
    </row>
    <row r="12" spans="1:18" x14ac:dyDescent="0.45">
      <c r="A12" s="85"/>
      <c r="B12" s="85"/>
      <c r="C12" s="60"/>
      <c r="D12" s="85"/>
      <c r="E12" s="61"/>
      <c r="F12" s="6" t="s">
        <v>138</v>
      </c>
      <c r="G12" s="61"/>
      <c r="H12" s="64">
        <v>5500000</v>
      </c>
      <c r="I12" s="61"/>
      <c r="J12" s="64">
        <v>5500000000000</v>
      </c>
      <c r="K12" s="61"/>
      <c r="L12" s="19">
        <v>23429836500</v>
      </c>
      <c r="N12" s="65">
        <v>0.26</v>
      </c>
      <c r="O12" s="30"/>
      <c r="P12" s="66">
        <v>0.35249999999999998</v>
      </c>
      <c r="R12" s="29"/>
    </row>
    <row r="13" spans="1:18" x14ac:dyDescent="0.45">
      <c r="A13" s="85"/>
      <c r="B13" s="85"/>
      <c r="C13" s="60"/>
      <c r="D13" s="85"/>
      <c r="E13" s="61"/>
      <c r="F13" s="6" t="s">
        <v>103</v>
      </c>
      <c r="G13" s="61"/>
      <c r="H13" s="64">
        <v>440700</v>
      </c>
      <c r="I13" s="61"/>
      <c r="J13" s="64">
        <v>440700000000</v>
      </c>
      <c r="K13" s="61"/>
      <c r="L13" s="19">
        <v>30402739740</v>
      </c>
      <c r="N13" s="65">
        <v>0</v>
      </c>
      <c r="O13" s="30"/>
      <c r="P13" s="66">
        <v>0.36399999999999999</v>
      </c>
      <c r="R13" s="29"/>
    </row>
    <row r="14" spans="1:18" x14ac:dyDescent="0.45">
      <c r="A14" s="85"/>
      <c r="B14" s="85"/>
      <c r="C14" s="60"/>
      <c r="D14" s="85"/>
      <c r="E14" s="61"/>
      <c r="F14" s="6" t="s">
        <v>107</v>
      </c>
      <c r="G14" s="61"/>
      <c r="H14" s="64">
        <v>525000</v>
      </c>
      <c r="I14" s="61"/>
      <c r="J14" s="64">
        <v>525000000000</v>
      </c>
      <c r="K14" s="61"/>
      <c r="L14" s="19">
        <v>14127123270</v>
      </c>
      <c r="N14" s="65">
        <v>0</v>
      </c>
      <c r="O14" s="30"/>
      <c r="P14" s="66">
        <v>0.35100000000000003</v>
      </c>
      <c r="R14" s="29"/>
    </row>
    <row r="15" spans="1:18" x14ac:dyDescent="0.45">
      <c r="A15" s="85"/>
      <c r="B15" s="85"/>
      <c r="C15" s="60"/>
      <c r="D15" s="85"/>
      <c r="E15" s="61"/>
      <c r="F15" s="6" t="s">
        <v>491</v>
      </c>
      <c r="G15" s="61"/>
      <c r="H15" s="64">
        <v>3809700</v>
      </c>
      <c r="I15" s="61"/>
      <c r="J15" s="64">
        <v>3809700000000</v>
      </c>
      <c r="K15" s="61"/>
      <c r="L15" s="19">
        <v>106504051080</v>
      </c>
      <c r="N15" s="65">
        <v>0</v>
      </c>
      <c r="O15" s="30"/>
      <c r="P15" s="66">
        <v>0.3881</v>
      </c>
      <c r="R15" s="29"/>
    </row>
    <row r="16" spans="1:18" x14ac:dyDescent="0.45">
      <c r="A16" s="85"/>
      <c r="B16" s="85"/>
      <c r="C16" s="60"/>
      <c r="D16" s="85"/>
      <c r="E16" s="61"/>
      <c r="F16" s="6" t="s">
        <v>112</v>
      </c>
      <c r="G16" s="61"/>
      <c r="H16" s="64">
        <v>6462000</v>
      </c>
      <c r="I16" s="61"/>
      <c r="J16" s="64">
        <v>6462000000000</v>
      </c>
      <c r="K16" s="61"/>
      <c r="L16" s="19">
        <v>71679890550</v>
      </c>
      <c r="N16" s="65">
        <v>0</v>
      </c>
      <c r="O16" s="30"/>
      <c r="P16" s="66">
        <v>0.37799999999999995</v>
      </c>
      <c r="R16" s="29"/>
    </row>
    <row r="17" spans="1:18" x14ac:dyDescent="0.45">
      <c r="A17" s="85"/>
      <c r="B17" s="85"/>
      <c r="C17" s="60"/>
      <c r="D17" s="85"/>
      <c r="E17" s="61"/>
      <c r="F17" s="6" t="s">
        <v>115</v>
      </c>
      <c r="G17" s="61"/>
      <c r="H17" s="64">
        <v>2292600</v>
      </c>
      <c r="I17" s="61"/>
      <c r="J17" s="64">
        <v>2292600000000</v>
      </c>
      <c r="K17" s="61"/>
      <c r="L17" s="19">
        <v>124895054340</v>
      </c>
      <c r="N17" s="65">
        <v>0</v>
      </c>
      <c r="O17" s="30"/>
      <c r="P17" s="66">
        <v>0.33200000000000002</v>
      </c>
      <c r="R17" s="29"/>
    </row>
    <row r="18" spans="1:18" x14ac:dyDescent="0.45">
      <c r="A18" s="85"/>
      <c r="B18" s="85"/>
      <c r="C18" s="60"/>
      <c r="D18" s="85"/>
      <c r="E18" s="61"/>
      <c r="F18" s="6" t="s">
        <v>118</v>
      </c>
      <c r="G18" s="61"/>
      <c r="H18" s="64">
        <v>114700</v>
      </c>
      <c r="I18" s="61"/>
      <c r="J18" s="64">
        <v>114700000000</v>
      </c>
      <c r="K18" s="61"/>
      <c r="L18" s="19">
        <v>4534883730</v>
      </c>
      <c r="N18" s="65">
        <v>0</v>
      </c>
      <c r="O18" s="30"/>
      <c r="P18" s="66">
        <v>0.34700000000000003</v>
      </c>
      <c r="R18" s="29"/>
    </row>
    <row r="19" spans="1:18" x14ac:dyDescent="0.45">
      <c r="A19" s="85"/>
      <c r="B19" s="85"/>
      <c r="C19" s="60"/>
      <c r="D19" s="85"/>
      <c r="E19" s="61"/>
      <c r="F19" s="6" t="s">
        <v>492</v>
      </c>
      <c r="G19" s="61"/>
      <c r="H19" s="64">
        <v>1295800</v>
      </c>
      <c r="I19" s="61"/>
      <c r="J19" s="64">
        <v>1295800000000</v>
      </c>
      <c r="K19" s="61"/>
      <c r="L19" s="19">
        <v>43540983600</v>
      </c>
      <c r="N19" s="65">
        <v>0</v>
      </c>
      <c r="O19" s="30"/>
      <c r="P19" s="66">
        <v>0.31</v>
      </c>
      <c r="R19" s="29"/>
    </row>
    <row r="20" spans="1:18" x14ac:dyDescent="0.45">
      <c r="A20" s="85"/>
      <c r="B20" s="85"/>
      <c r="C20" s="60"/>
      <c r="D20" s="85"/>
      <c r="E20" s="61"/>
      <c r="F20" s="6" t="s">
        <v>493</v>
      </c>
      <c r="G20" s="61"/>
      <c r="H20" s="64">
        <v>8000000</v>
      </c>
      <c r="I20" s="61"/>
      <c r="J20" s="64">
        <v>8000000000000</v>
      </c>
      <c r="K20" s="61"/>
      <c r="L20" s="19">
        <v>63082242127</v>
      </c>
      <c r="N20" s="65">
        <v>0.23</v>
      </c>
      <c r="O20" s="30"/>
      <c r="P20" s="66">
        <v>0.35</v>
      </c>
      <c r="R20" s="29"/>
    </row>
    <row r="21" spans="1:18" x14ac:dyDescent="0.45">
      <c r="A21" s="85"/>
      <c r="B21" s="85"/>
      <c r="C21" s="60"/>
      <c r="D21" s="85"/>
      <c r="E21" s="61"/>
      <c r="F21" s="6" t="s">
        <v>181</v>
      </c>
      <c r="G21" s="61"/>
      <c r="H21" s="64">
        <v>4495500</v>
      </c>
      <c r="I21" s="61"/>
      <c r="J21" s="64">
        <v>4495500000000</v>
      </c>
      <c r="K21" s="61"/>
      <c r="L21" s="19">
        <v>31998106860</v>
      </c>
      <c r="N21" s="65">
        <v>0.23</v>
      </c>
      <c r="O21" s="30"/>
      <c r="P21" s="66">
        <v>0.315</v>
      </c>
      <c r="R21" s="29"/>
    </row>
    <row r="22" spans="1:18" x14ac:dyDescent="0.45">
      <c r="A22" s="85"/>
      <c r="B22" s="85"/>
      <c r="C22" s="60"/>
      <c r="D22" s="85"/>
      <c r="E22" s="61"/>
      <c r="F22" s="6" t="s">
        <v>184</v>
      </c>
      <c r="G22" s="61"/>
      <c r="H22" s="64">
        <v>2500000</v>
      </c>
      <c r="I22" s="61"/>
      <c r="J22" s="64">
        <v>2500000000000</v>
      </c>
      <c r="K22" s="61"/>
      <c r="L22" s="19">
        <v>14054794530</v>
      </c>
      <c r="N22" s="65">
        <v>0.23</v>
      </c>
      <c r="O22" s="30"/>
      <c r="P22" s="66">
        <v>0.32400000000000001</v>
      </c>
      <c r="R22" s="29"/>
    </row>
    <row r="23" spans="1:18" x14ac:dyDescent="0.45">
      <c r="A23" s="85"/>
      <c r="B23" s="85"/>
      <c r="C23" s="60"/>
      <c r="D23" s="85"/>
      <c r="E23" s="61"/>
      <c r="F23" s="6" t="s">
        <v>191</v>
      </c>
      <c r="G23" s="61"/>
      <c r="H23" s="64">
        <v>9987900</v>
      </c>
      <c r="I23" s="61"/>
      <c r="J23" s="64">
        <v>9987900000000</v>
      </c>
      <c r="K23" s="61"/>
      <c r="L23" s="19">
        <v>57377049180</v>
      </c>
      <c r="N23" s="65">
        <v>0.185</v>
      </c>
      <c r="O23" s="30"/>
      <c r="P23" s="66">
        <v>0.3085</v>
      </c>
      <c r="R23" s="29"/>
    </row>
    <row r="24" spans="1:18" x14ac:dyDescent="0.45">
      <c r="A24" s="85"/>
      <c r="B24" s="85"/>
      <c r="C24" s="60"/>
      <c r="D24" s="85"/>
      <c r="E24" s="61"/>
      <c r="F24" s="6" t="s">
        <v>197</v>
      </c>
      <c r="G24" s="61"/>
      <c r="H24" s="64">
        <v>2000000</v>
      </c>
      <c r="I24" s="61"/>
      <c r="J24" s="64">
        <v>2000000000000</v>
      </c>
      <c r="K24" s="61"/>
      <c r="L24" s="19">
        <v>2259123270</v>
      </c>
      <c r="N24" s="65">
        <v>0.23</v>
      </c>
      <c r="O24" s="30"/>
      <c r="P24" s="66">
        <v>0.2742</v>
      </c>
      <c r="R24" s="29"/>
    </row>
    <row r="25" spans="1:18" x14ac:dyDescent="0.45">
      <c r="A25" s="85"/>
      <c r="B25" s="85"/>
      <c r="C25" s="60"/>
      <c r="D25" s="85"/>
      <c r="E25" s="61"/>
      <c r="F25" s="6" t="s">
        <v>206</v>
      </c>
      <c r="G25" s="61"/>
      <c r="H25" s="64">
        <v>10000000</v>
      </c>
      <c r="I25" s="61"/>
      <c r="J25" s="64">
        <v>10000000000000</v>
      </c>
      <c r="K25" s="61"/>
      <c r="L25" s="19">
        <v>80601915192</v>
      </c>
      <c r="N25" s="65">
        <v>0.23</v>
      </c>
      <c r="O25" s="30"/>
      <c r="P25" s="66">
        <v>0.38019999999999998</v>
      </c>
      <c r="R25" s="29"/>
    </row>
    <row r="26" spans="1:18" x14ac:dyDescent="0.45">
      <c r="A26" s="85"/>
      <c r="B26" s="85"/>
      <c r="C26" s="60"/>
      <c r="D26" s="85"/>
      <c r="E26" s="61"/>
      <c r="F26" s="6" t="s">
        <v>209</v>
      </c>
      <c r="G26" s="61"/>
      <c r="H26" s="64">
        <v>4500000</v>
      </c>
      <c r="I26" s="61"/>
      <c r="J26" s="64">
        <v>4500000000000</v>
      </c>
      <c r="K26" s="61"/>
      <c r="L26" s="19">
        <v>38426639340</v>
      </c>
      <c r="N26" s="65">
        <v>0.23</v>
      </c>
      <c r="O26" s="30"/>
      <c r="P26" s="66">
        <v>0.38350000000000001</v>
      </c>
      <c r="R26" s="29"/>
    </row>
    <row r="27" spans="1:18" x14ac:dyDescent="0.45">
      <c r="A27" s="85"/>
      <c r="B27" s="85"/>
      <c r="C27" s="60"/>
      <c r="D27" s="85"/>
      <c r="E27" s="61"/>
      <c r="F27" s="6" t="s">
        <v>219</v>
      </c>
      <c r="G27" s="61"/>
      <c r="H27" s="64">
        <v>5000000</v>
      </c>
      <c r="I27" s="61"/>
      <c r="J27" s="64">
        <v>5000000000000</v>
      </c>
      <c r="K27" s="61"/>
      <c r="L27" s="19">
        <v>47998290600</v>
      </c>
      <c r="N27" s="65">
        <v>0.23</v>
      </c>
      <c r="O27" s="30"/>
      <c r="P27" s="66">
        <v>0.39779999999999999</v>
      </c>
      <c r="R27" s="29"/>
    </row>
    <row r="28" spans="1:18" x14ac:dyDescent="0.45">
      <c r="A28" s="85"/>
      <c r="B28" s="85"/>
      <c r="C28" s="60"/>
      <c r="D28" s="85"/>
      <c r="E28" s="61"/>
      <c r="F28" s="6" t="s">
        <v>222</v>
      </c>
      <c r="G28" s="61"/>
      <c r="H28" s="64">
        <v>1200000</v>
      </c>
      <c r="I28" s="61"/>
      <c r="J28" s="64">
        <v>1200000000000</v>
      </c>
      <c r="K28" s="61"/>
      <c r="L28" s="19">
        <v>11397528420</v>
      </c>
      <c r="N28" s="65">
        <v>0.23</v>
      </c>
      <c r="O28" s="30"/>
      <c r="P28" s="66">
        <v>0.39280000000000004</v>
      </c>
      <c r="R28" s="29"/>
    </row>
    <row r="29" spans="1:18" x14ac:dyDescent="0.45">
      <c r="A29" s="85"/>
      <c r="B29" s="85"/>
      <c r="C29" s="60"/>
      <c r="D29" s="85"/>
      <c r="E29" s="61"/>
      <c r="F29" s="6" t="s">
        <v>228</v>
      </c>
      <c r="G29" s="61"/>
      <c r="H29" s="64">
        <v>500000</v>
      </c>
      <c r="I29" s="61"/>
      <c r="J29" s="64">
        <v>500000000000</v>
      </c>
      <c r="K29" s="61"/>
      <c r="L29" s="19">
        <v>3010033440</v>
      </c>
      <c r="N29" s="65">
        <v>0.23</v>
      </c>
      <c r="O29" s="30"/>
      <c r="P29" s="66">
        <v>0.3427</v>
      </c>
      <c r="R29" s="29"/>
    </row>
    <row r="30" spans="1:18" x14ac:dyDescent="0.45">
      <c r="A30" s="85"/>
      <c r="B30" s="85"/>
      <c r="C30" s="60"/>
      <c r="D30" s="85"/>
      <c r="E30" s="61"/>
      <c r="F30" s="6" t="s">
        <v>234</v>
      </c>
      <c r="G30" s="61"/>
      <c r="H30" s="64">
        <v>430000</v>
      </c>
      <c r="I30" s="61"/>
      <c r="J30" s="64">
        <v>430000000000</v>
      </c>
      <c r="K30" s="61"/>
      <c r="L30" s="19">
        <v>2681786310</v>
      </c>
      <c r="N30" s="65">
        <v>0.23</v>
      </c>
      <c r="O30" s="30"/>
      <c r="P30" s="66">
        <v>0.34639999999999999</v>
      </c>
      <c r="R30" s="29"/>
    </row>
    <row r="31" spans="1:18" x14ac:dyDescent="0.45">
      <c r="A31" s="85"/>
      <c r="B31" s="85"/>
      <c r="C31" s="60"/>
      <c r="D31" s="85"/>
      <c r="E31" s="61"/>
      <c r="F31" s="6" t="s">
        <v>237</v>
      </c>
      <c r="G31" s="61"/>
      <c r="H31" s="64">
        <v>1999977</v>
      </c>
      <c r="I31" s="61"/>
      <c r="J31" s="64">
        <v>1999977000000</v>
      </c>
      <c r="K31" s="61"/>
      <c r="L31" s="19">
        <v>3782608680</v>
      </c>
      <c r="N31" s="65">
        <v>0.23</v>
      </c>
      <c r="O31" s="30"/>
      <c r="P31" s="66">
        <v>0.27879999999999999</v>
      </c>
      <c r="R31" s="29"/>
    </row>
    <row r="32" spans="1:18" x14ac:dyDescent="0.45">
      <c r="A32" s="85"/>
      <c r="B32" s="85"/>
      <c r="C32" s="60"/>
      <c r="D32" s="85"/>
      <c r="E32" s="61"/>
      <c r="F32" s="6" t="s">
        <v>240</v>
      </c>
      <c r="G32" s="61"/>
      <c r="H32" s="64">
        <v>1000000</v>
      </c>
      <c r="I32" s="61"/>
      <c r="J32" s="64">
        <v>1000000000000</v>
      </c>
      <c r="K32" s="61"/>
      <c r="L32" s="19">
        <v>2255095920</v>
      </c>
      <c r="N32" s="65">
        <v>0.23</v>
      </c>
      <c r="O32" s="30"/>
      <c r="P32" s="66">
        <v>0.28000000000000003</v>
      </c>
      <c r="R32" s="29"/>
    </row>
    <row r="33" spans="1:18" x14ac:dyDescent="0.45">
      <c r="A33" s="85"/>
      <c r="B33" s="85"/>
      <c r="C33" s="60"/>
      <c r="D33" s="85"/>
      <c r="E33" s="61"/>
      <c r="F33" s="6" t="s">
        <v>243</v>
      </c>
      <c r="G33" s="61"/>
      <c r="H33" s="64">
        <v>3000000</v>
      </c>
      <c r="I33" s="61"/>
      <c r="J33" s="64">
        <v>3000000000000</v>
      </c>
      <c r="K33" s="61"/>
      <c r="L33" s="19">
        <v>25667574930</v>
      </c>
      <c r="N33" s="65">
        <v>0.23</v>
      </c>
      <c r="O33" s="30"/>
      <c r="P33" s="66">
        <v>0.40970000000000001</v>
      </c>
      <c r="R33" s="29"/>
    </row>
    <row r="34" spans="1:18" x14ac:dyDescent="0.45">
      <c r="A34" s="85"/>
      <c r="B34" s="85"/>
      <c r="C34" s="60"/>
      <c r="D34" s="85"/>
      <c r="E34" s="61"/>
      <c r="F34" s="6" t="s">
        <v>264</v>
      </c>
      <c r="G34" s="61"/>
      <c r="H34" s="64">
        <v>15811025</v>
      </c>
      <c r="I34" s="61"/>
      <c r="J34" s="64">
        <v>15811025000000</v>
      </c>
      <c r="K34" s="61"/>
      <c r="L34" s="19">
        <v>37364273280</v>
      </c>
      <c r="N34" s="65">
        <v>0.23</v>
      </c>
      <c r="O34" s="30"/>
      <c r="P34" s="66">
        <v>0.33</v>
      </c>
      <c r="R34" s="29"/>
    </row>
    <row r="35" spans="1:18" x14ac:dyDescent="0.45">
      <c r="A35" s="85"/>
      <c r="B35" s="85"/>
      <c r="C35" s="60"/>
      <c r="D35" s="85"/>
      <c r="E35" s="61"/>
      <c r="F35" s="6" t="s">
        <v>303</v>
      </c>
      <c r="G35" s="61"/>
      <c r="H35" s="64">
        <v>1000000</v>
      </c>
      <c r="I35" s="61"/>
      <c r="J35" s="64">
        <v>1000000000000</v>
      </c>
      <c r="K35" s="61"/>
      <c r="L35" s="19">
        <v>8847287670</v>
      </c>
      <c r="N35" s="65">
        <v>0.23</v>
      </c>
      <c r="O35" s="30"/>
      <c r="P35" s="66">
        <v>0.38700000000000001</v>
      </c>
      <c r="R35" s="29"/>
    </row>
    <row r="36" spans="1:18" x14ac:dyDescent="0.45">
      <c r="A36" s="85"/>
      <c r="B36" s="85"/>
      <c r="C36" s="60"/>
      <c r="D36" s="85"/>
      <c r="E36" s="61"/>
      <c r="F36" s="6" t="s">
        <v>309</v>
      </c>
      <c r="G36" s="61"/>
      <c r="H36" s="64">
        <v>13499999</v>
      </c>
      <c r="I36" s="61"/>
      <c r="J36" s="64">
        <v>13499999000000</v>
      </c>
      <c r="K36" s="61"/>
      <c r="L36" s="19">
        <v>127663109010</v>
      </c>
      <c r="N36" s="65">
        <v>0.20499999999999999</v>
      </c>
      <c r="O36" s="30"/>
      <c r="P36" s="66">
        <v>0.35600000000000004</v>
      </c>
      <c r="R36" s="29"/>
    </row>
    <row r="37" spans="1:18" ht="19.5" thickBot="1" x14ac:dyDescent="0.5">
      <c r="A37" s="85"/>
      <c r="B37" s="85"/>
      <c r="C37" s="60"/>
      <c r="D37" s="85"/>
      <c r="E37" s="61"/>
      <c r="F37" s="3"/>
      <c r="L37" s="36">
        <f>SUM(L9:L36)</f>
        <v>1145598622801</v>
      </c>
    </row>
    <row r="38" spans="1:18" ht="21.75" thickTop="1" x14ac:dyDescent="0.2">
      <c r="A38" s="3"/>
      <c r="B38" s="3"/>
      <c r="D38" s="3"/>
      <c r="F38" s="59"/>
      <c r="G38" s="59"/>
      <c r="H38" s="59"/>
      <c r="I38" s="59"/>
      <c r="J38" s="59"/>
    </row>
    <row r="39" spans="1:18" ht="21" x14ac:dyDescent="0.2">
      <c r="A39" s="59" t="s">
        <v>393</v>
      </c>
      <c r="B39" s="59"/>
      <c r="C39" s="59"/>
      <c r="D39" s="59"/>
      <c r="E39" s="59"/>
      <c r="F39" s="3"/>
      <c r="G39" s="3"/>
      <c r="H39" s="3"/>
      <c r="I39" s="3"/>
      <c r="J39" s="3"/>
    </row>
    <row r="40" spans="1:18" x14ac:dyDescent="0.2">
      <c r="A40" s="3"/>
      <c r="B40" s="3"/>
      <c r="C40" s="3"/>
      <c r="D40" s="3"/>
      <c r="E40" s="3"/>
      <c r="L40" s="27"/>
    </row>
  </sheetData>
  <mergeCells count="9">
    <mergeCell ref="A8:B37"/>
    <mergeCell ref="D8:D37"/>
    <mergeCell ref="A7:B7"/>
    <mergeCell ref="A1:P1"/>
    <mergeCell ref="A2:P2"/>
    <mergeCell ref="A3:P3"/>
    <mergeCell ref="B5:P5"/>
    <mergeCell ref="L6:L7"/>
    <mergeCell ref="P6:P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3"/>
  <sheetViews>
    <sheetView rightToLeft="1" topLeftCell="A7" workbookViewId="0">
      <selection activeCell="D23" sqref="D23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4.45" customHeight="1" x14ac:dyDescent="0.2"/>
    <row r="5" spans="1:10" ht="14.45" customHeight="1" x14ac:dyDescent="0.2">
      <c r="A5" s="1" t="s">
        <v>394</v>
      </c>
      <c r="B5" s="68" t="s">
        <v>395</v>
      </c>
      <c r="C5" s="68"/>
      <c r="D5" s="68"/>
      <c r="E5" s="68"/>
      <c r="F5" s="68"/>
      <c r="G5" s="68"/>
      <c r="H5" s="68"/>
      <c r="I5" s="68"/>
      <c r="J5" s="68"/>
    </row>
    <row r="6" spans="1:10" ht="14.45" customHeight="1" x14ac:dyDescent="0.2">
      <c r="D6" s="69" t="s">
        <v>364</v>
      </c>
      <c r="E6" s="69"/>
      <c r="F6" s="69"/>
      <c r="H6" s="69" t="s">
        <v>365</v>
      </c>
      <c r="I6" s="69"/>
      <c r="J6" s="69"/>
    </row>
    <row r="7" spans="1:10" ht="36.4" customHeight="1" x14ac:dyDescent="0.2">
      <c r="A7" s="69" t="s">
        <v>396</v>
      </c>
      <c r="B7" s="69"/>
      <c r="D7" s="11" t="s">
        <v>397</v>
      </c>
      <c r="E7" s="3"/>
      <c r="F7" s="11" t="s">
        <v>398</v>
      </c>
      <c r="H7" s="11" t="s">
        <v>397</v>
      </c>
      <c r="I7" s="3"/>
      <c r="J7" s="11" t="s">
        <v>398</v>
      </c>
    </row>
    <row r="8" spans="1:10" ht="21.75" customHeight="1" x14ac:dyDescent="0.2">
      <c r="A8" s="43" t="s">
        <v>457</v>
      </c>
      <c r="B8" s="43"/>
      <c r="D8" s="17">
        <v>1548382218088</v>
      </c>
      <c r="E8" s="15"/>
      <c r="F8" s="18">
        <f>D8/D$21*100</f>
        <v>32.94166130315044</v>
      </c>
      <c r="G8" s="15"/>
      <c r="H8" s="17">
        <v>1548382218088</v>
      </c>
      <c r="I8" s="15"/>
      <c r="J8" s="18">
        <v>32.94166130315044</v>
      </c>
    </row>
    <row r="9" spans="1:10" ht="21.75" customHeight="1" x14ac:dyDescent="0.2">
      <c r="A9" s="73" t="s">
        <v>461</v>
      </c>
      <c r="B9" s="73" t="s">
        <v>461</v>
      </c>
      <c r="D9" s="19">
        <v>5352115</v>
      </c>
      <c r="E9" s="15"/>
      <c r="F9" s="20">
        <f t="shared" ref="F9:F20" si="0">D9/D$21*100</f>
        <v>1.1386565766895858E-4</v>
      </c>
      <c r="G9" s="15"/>
      <c r="H9" s="19">
        <v>5352115</v>
      </c>
      <c r="I9" s="15"/>
      <c r="J9" s="20">
        <v>1.1386565766895858E-4</v>
      </c>
    </row>
    <row r="10" spans="1:10" ht="21.75" customHeight="1" x14ac:dyDescent="0.2">
      <c r="A10" s="73" t="s">
        <v>462</v>
      </c>
      <c r="B10" s="73" t="s">
        <v>462</v>
      </c>
      <c r="D10" s="19">
        <v>16289430403</v>
      </c>
      <c r="E10" s="15"/>
      <c r="F10" s="20">
        <f t="shared" si="0"/>
        <v>0.34655583930657768</v>
      </c>
      <c r="G10" s="15"/>
      <c r="H10" s="19">
        <v>16289430403</v>
      </c>
      <c r="I10" s="15"/>
      <c r="J10" s="20">
        <v>0.34655583930657768</v>
      </c>
    </row>
    <row r="11" spans="1:10" ht="21.75" customHeight="1" x14ac:dyDescent="0.2">
      <c r="A11" s="73" t="s">
        <v>458</v>
      </c>
      <c r="B11" s="73" t="s">
        <v>458</v>
      </c>
      <c r="D11" s="19">
        <v>60188944514</v>
      </c>
      <c r="E11" s="15"/>
      <c r="F11" s="20">
        <f t="shared" si="0"/>
        <v>1.280513171239233</v>
      </c>
      <c r="G11" s="15"/>
      <c r="H11" s="19">
        <v>60188944514</v>
      </c>
      <c r="I11" s="15"/>
      <c r="J11" s="20">
        <v>1.280513171239233</v>
      </c>
    </row>
    <row r="12" spans="1:10" ht="21.75" customHeight="1" x14ac:dyDescent="0.2">
      <c r="A12" s="73" t="s">
        <v>440</v>
      </c>
      <c r="B12" s="73" t="s">
        <v>440</v>
      </c>
      <c r="D12" s="19">
        <v>975</v>
      </c>
      <c r="E12" s="15"/>
      <c r="F12" s="20">
        <f t="shared" si="0"/>
        <v>2.0743017709304567E-8</v>
      </c>
      <c r="G12" s="15"/>
      <c r="H12" s="19">
        <v>975</v>
      </c>
      <c r="I12" s="15"/>
      <c r="J12" s="20">
        <v>2.0743017709304567E-8</v>
      </c>
    </row>
    <row r="13" spans="1:10" ht="21.75" customHeight="1" x14ac:dyDescent="0.2">
      <c r="A13" s="73" t="s">
        <v>441</v>
      </c>
      <c r="B13" s="73" t="s">
        <v>441</v>
      </c>
      <c r="D13" s="19">
        <v>1136725344599</v>
      </c>
      <c r="E13" s="15"/>
      <c r="F13" s="20">
        <f t="shared" si="0"/>
        <v>24.183706619110151</v>
      </c>
      <c r="G13" s="15"/>
      <c r="H13" s="19">
        <v>1136725344599</v>
      </c>
      <c r="I13" s="15"/>
      <c r="J13" s="20">
        <v>24.183706619110151</v>
      </c>
    </row>
    <row r="14" spans="1:10" ht="21.75" customHeight="1" x14ac:dyDescent="0.2">
      <c r="A14" s="73" t="s">
        <v>460</v>
      </c>
      <c r="B14" s="73" t="s">
        <v>460</v>
      </c>
      <c r="D14" s="19">
        <v>3096494</v>
      </c>
      <c r="E14" s="15"/>
      <c r="F14" s="20">
        <f t="shared" si="0"/>
        <v>6.587756910641574E-5</v>
      </c>
      <c r="G14" s="15"/>
      <c r="H14" s="19">
        <v>3096494</v>
      </c>
      <c r="I14" s="15"/>
      <c r="J14" s="20">
        <v>6.587756910641574E-5</v>
      </c>
    </row>
    <row r="15" spans="1:10" ht="21.75" customHeight="1" x14ac:dyDescent="0.2">
      <c r="A15" s="73" t="s">
        <v>464</v>
      </c>
      <c r="B15" s="73" t="s">
        <v>464</v>
      </c>
      <c r="D15" s="19">
        <v>152249359466</v>
      </c>
      <c r="E15" s="15"/>
      <c r="F15" s="20">
        <f t="shared" si="0"/>
        <v>3.2390883688548873</v>
      </c>
      <c r="G15" s="15"/>
      <c r="H15" s="19">
        <v>152249359466</v>
      </c>
      <c r="I15" s="15"/>
      <c r="J15" s="20">
        <v>3.2390883688548873</v>
      </c>
    </row>
    <row r="16" spans="1:10" ht="21.75" customHeight="1" x14ac:dyDescent="0.2">
      <c r="A16" s="73" t="s">
        <v>463</v>
      </c>
      <c r="B16" s="73" t="s">
        <v>463</v>
      </c>
      <c r="D16" s="19">
        <v>828980708198</v>
      </c>
      <c r="E16" s="15"/>
      <c r="F16" s="20">
        <f t="shared" si="0"/>
        <v>17.636473344433803</v>
      </c>
      <c r="G16" s="15"/>
      <c r="H16" s="19">
        <v>828980708198</v>
      </c>
      <c r="I16" s="15"/>
      <c r="J16" s="20">
        <v>17.636473344433803</v>
      </c>
    </row>
    <row r="17" spans="1:13" ht="21.75" customHeight="1" x14ac:dyDescent="0.2">
      <c r="A17" s="73" t="s">
        <v>466</v>
      </c>
      <c r="B17" s="73" t="s">
        <v>466</v>
      </c>
      <c r="D17" s="19">
        <v>281634418681</v>
      </c>
      <c r="E17" s="15"/>
      <c r="F17" s="20">
        <f t="shared" si="0"/>
        <v>5.9917412658971081</v>
      </c>
      <c r="G17" s="15"/>
      <c r="H17" s="19">
        <v>281634418681</v>
      </c>
      <c r="I17" s="15"/>
      <c r="J17" s="20">
        <v>5.9917412658971081</v>
      </c>
    </row>
    <row r="18" spans="1:13" ht="21.75" customHeight="1" x14ac:dyDescent="0.2">
      <c r="A18" s="73" t="s">
        <v>465</v>
      </c>
      <c r="B18" s="73" t="s">
        <v>465</v>
      </c>
      <c r="D18" s="19">
        <v>527694393107</v>
      </c>
      <c r="E18" s="15"/>
      <c r="F18" s="20">
        <f t="shared" si="0"/>
        <v>11.226640144942799</v>
      </c>
      <c r="G18" s="15"/>
      <c r="H18" s="19">
        <v>527694393107</v>
      </c>
      <c r="I18" s="15"/>
      <c r="J18" s="20">
        <v>11.226640144942799</v>
      </c>
    </row>
    <row r="19" spans="1:13" ht="21.75" customHeight="1" x14ac:dyDescent="0.2">
      <c r="A19" s="73" t="s">
        <v>459</v>
      </c>
      <c r="B19" s="73" t="s">
        <v>459</v>
      </c>
      <c r="D19" s="19">
        <v>211130316</v>
      </c>
      <c r="E19" s="15"/>
      <c r="F19" s="20">
        <f t="shared" si="0"/>
        <v>4.4917742397528916E-3</v>
      </c>
      <c r="G19" s="15"/>
      <c r="H19" s="19">
        <v>211130316</v>
      </c>
      <c r="I19" s="15"/>
      <c r="J19" s="20">
        <v>4.4917742397528916E-3</v>
      </c>
    </row>
    <row r="20" spans="1:13" ht="21.75" customHeight="1" x14ac:dyDescent="0.2">
      <c r="A20" s="73" t="s">
        <v>467</v>
      </c>
      <c r="B20" s="73" t="s">
        <v>467</v>
      </c>
      <c r="D20" s="19">
        <v>148012441476</v>
      </c>
      <c r="E20" s="15"/>
      <c r="F20" s="20">
        <f t="shared" si="0"/>
        <v>3.148948404855461</v>
      </c>
      <c r="G20" s="15"/>
      <c r="H20" s="19">
        <v>148012441476</v>
      </c>
      <c r="I20" s="15"/>
      <c r="J20" s="20">
        <v>3.148948404855461</v>
      </c>
      <c r="K20" s="13"/>
      <c r="L20" s="13"/>
      <c r="M20" s="13"/>
    </row>
    <row r="21" spans="1:13" ht="21.75" customHeight="1" thickBot="1" x14ac:dyDescent="0.25">
      <c r="A21" s="75" t="s">
        <v>60</v>
      </c>
      <c r="B21" s="75"/>
      <c r="D21" s="14">
        <f>SUM(D8:D20)</f>
        <v>4700376838432</v>
      </c>
      <c r="E21" s="13"/>
      <c r="F21" s="14">
        <f>SUM(F8:F20)</f>
        <v>100</v>
      </c>
      <c r="G21" s="13"/>
      <c r="H21" s="14">
        <f>SUM(H8:H20)</f>
        <v>4700376838432</v>
      </c>
      <c r="I21" s="13"/>
      <c r="J21" s="14">
        <f>SUM(J8:J20)</f>
        <v>100</v>
      </c>
      <c r="K21" s="13"/>
      <c r="L21" s="13"/>
      <c r="M21" s="13"/>
    </row>
    <row r="22" spans="1:13" ht="13.5" thickTop="1" x14ac:dyDescent="0.2"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20">
    <mergeCell ref="A21:B21"/>
    <mergeCell ref="A19:B19"/>
    <mergeCell ref="A20:B20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6"/>
  <sheetViews>
    <sheetView rightToLeft="1" workbookViewId="0">
      <selection activeCell="D8" sqref="D8:F1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7" t="s">
        <v>0</v>
      </c>
      <c r="B1" s="67"/>
      <c r="C1" s="67"/>
      <c r="D1" s="67"/>
      <c r="E1" s="67"/>
      <c r="F1" s="67"/>
    </row>
    <row r="2" spans="1:6" ht="21.75" customHeight="1" x14ac:dyDescent="0.2">
      <c r="A2" s="67" t="s">
        <v>345</v>
      </c>
      <c r="B2" s="67"/>
      <c r="C2" s="67"/>
      <c r="D2" s="67"/>
      <c r="E2" s="67"/>
      <c r="F2" s="67"/>
    </row>
    <row r="3" spans="1:6" ht="21.75" customHeight="1" x14ac:dyDescent="0.2">
      <c r="A3" s="67" t="s">
        <v>2</v>
      </c>
      <c r="B3" s="67"/>
      <c r="C3" s="67"/>
      <c r="D3" s="67"/>
      <c r="E3" s="67"/>
      <c r="F3" s="67"/>
    </row>
    <row r="4" spans="1:6" ht="14.45" customHeight="1" x14ac:dyDescent="0.2"/>
    <row r="5" spans="1:6" ht="29.1" customHeight="1" x14ac:dyDescent="0.2">
      <c r="A5" s="1" t="s">
        <v>399</v>
      </c>
      <c r="B5" s="68" t="s">
        <v>360</v>
      </c>
      <c r="C5" s="68"/>
      <c r="D5" s="68"/>
      <c r="E5" s="68"/>
      <c r="F5" s="68"/>
    </row>
    <row r="6" spans="1:6" ht="14.45" customHeight="1" x14ac:dyDescent="0.2">
      <c r="D6" s="2" t="s">
        <v>364</v>
      </c>
      <c r="F6" s="2" t="s">
        <v>9</v>
      </c>
    </row>
    <row r="7" spans="1:6" ht="14.45" customHeight="1" x14ac:dyDescent="0.2">
      <c r="A7" s="69" t="s">
        <v>360</v>
      </c>
      <c r="B7" s="69"/>
      <c r="D7" s="4" t="s">
        <v>342</v>
      </c>
      <c r="F7" s="4" t="s">
        <v>342</v>
      </c>
    </row>
    <row r="8" spans="1:6" ht="21.75" customHeight="1" x14ac:dyDescent="0.2">
      <c r="A8" s="71" t="s">
        <v>360</v>
      </c>
      <c r="B8" s="71"/>
      <c r="D8" s="17">
        <v>5413586863</v>
      </c>
      <c r="E8" s="15"/>
      <c r="F8" s="17">
        <v>5413586863</v>
      </c>
    </row>
    <row r="9" spans="1:6" ht="21.75" customHeight="1" x14ac:dyDescent="0.2">
      <c r="A9" s="73" t="s">
        <v>400</v>
      </c>
      <c r="B9" s="73"/>
      <c r="D9" s="19">
        <v>11785199290</v>
      </c>
      <c r="E9" s="15"/>
      <c r="F9" s="19">
        <v>11785199290</v>
      </c>
    </row>
    <row r="10" spans="1:6" ht="21.75" customHeight="1" x14ac:dyDescent="0.2">
      <c r="A10" s="76" t="s">
        <v>401</v>
      </c>
      <c r="B10" s="76"/>
      <c r="D10" s="21">
        <v>1696101514</v>
      </c>
      <c r="E10" s="15"/>
      <c r="F10" s="21">
        <v>1696101514</v>
      </c>
    </row>
    <row r="11" spans="1:6" ht="21.75" customHeight="1" x14ac:dyDescent="0.2">
      <c r="A11" s="75" t="s">
        <v>60</v>
      </c>
      <c r="B11" s="75"/>
      <c r="D11" s="22">
        <v>18894887667</v>
      </c>
      <c r="E11" s="15"/>
      <c r="F11" s="22">
        <v>18894887667</v>
      </c>
    </row>
    <row r="12" spans="1:6" x14ac:dyDescent="0.2">
      <c r="D12" s="15"/>
      <c r="E12" s="15"/>
      <c r="F12" s="15"/>
    </row>
    <row r="13" spans="1:6" x14ac:dyDescent="0.2">
      <c r="D13" s="15"/>
      <c r="E13" s="15"/>
      <c r="F13" s="15"/>
    </row>
    <row r="14" spans="1:6" x14ac:dyDescent="0.2">
      <c r="D14" s="15"/>
      <c r="E14" s="15"/>
      <c r="F14" s="15"/>
    </row>
    <row r="15" spans="1:6" x14ac:dyDescent="0.2">
      <c r="D15" s="15"/>
      <c r="E15" s="15"/>
      <c r="F15" s="15"/>
    </row>
    <row r="16" spans="1:6" x14ac:dyDescent="0.2">
      <c r="D16" s="15"/>
      <c r="E16" s="15"/>
      <c r="F16" s="1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workbookViewId="0">
      <selection activeCell="H24" sqref="H2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4.45" customHeight="1" x14ac:dyDescent="0.2"/>
    <row r="5" spans="1:19" ht="14.45" customHeight="1" x14ac:dyDescent="0.2">
      <c r="A5" s="68" t="s">
        <v>367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14.45" customHeight="1" x14ac:dyDescent="0.2">
      <c r="A6" s="69" t="s">
        <v>62</v>
      </c>
      <c r="C6" s="69" t="s">
        <v>402</v>
      </c>
      <c r="D6" s="69"/>
      <c r="E6" s="69"/>
      <c r="F6" s="69"/>
      <c r="G6" s="69"/>
      <c r="I6" s="69" t="s">
        <v>364</v>
      </c>
      <c r="J6" s="69"/>
      <c r="K6" s="69"/>
      <c r="L6" s="69"/>
      <c r="M6" s="69"/>
      <c r="O6" s="69" t="s">
        <v>365</v>
      </c>
      <c r="P6" s="69"/>
      <c r="Q6" s="69"/>
      <c r="R6" s="69"/>
      <c r="S6" s="69"/>
    </row>
    <row r="7" spans="1:19" ht="29.1" customHeight="1" x14ac:dyDescent="0.2">
      <c r="A7" s="69"/>
      <c r="C7" s="11" t="s">
        <v>403</v>
      </c>
      <c r="D7" s="3"/>
      <c r="E7" s="11" t="s">
        <v>404</v>
      </c>
      <c r="F7" s="3"/>
      <c r="G7" s="11" t="s">
        <v>405</v>
      </c>
      <c r="I7" s="11" t="s">
        <v>406</v>
      </c>
      <c r="J7" s="3"/>
      <c r="K7" s="11" t="s">
        <v>407</v>
      </c>
      <c r="L7" s="3"/>
      <c r="M7" s="11" t="s">
        <v>408</v>
      </c>
      <c r="O7" s="11" t="s">
        <v>406</v>
      </c>
      <c r="P7" s="3"/>
      <c r="Q7" s="11" t="s">
        <v>407</v>
      </c>
      <c r="R7" s="3"/>
      <c r="S7" s="11" t="s">
        <v>408</v>
      </c>
    </row>
    <row r="8" spans="1:19" ht="21.75" customHeight="1" x14ac:dyDescent="0.2">
      <c r="A8" s="12" t="s">
        <v>53</v>
      </c>
      <c r="C8" s="28" t="s">
        <v>409</v>
      </c>
      <c r="D8" s="15"/>
      <c r="E8" s="17">
        <v>25894821</v>
      </c>
      <c r="F8" s="15"/>
      <c r="G8" s="17">
        <v>620</v>
      </c>
      <c r="H8" s="15"/>
      <c r="I8" s="42">
        <v>16054789020</v>
      </c>
      <c r="J8" s="15"/>
      <c r="K8" s="42">
        <f>1124857829</f>
        <v>1124857829</v>
      </c>
      <c r="L8" s="15"/>
      <c r="M8" s="42">
        <f>I8-K8</f>
        <v>14929931191</v>
      </c>
      <c r="N8" s="15"/>
      <c r="O8" s="42">
        <v>16054789020</v>
      </c>
      <c r="P8" s="15"/>
      <c r="Q8" s="42">
        <v>1124857829</v>
      </c>
      <c r="R8" s="15"/>
      <c r="S8" s="42">
        <v>14929931191</v>
      </c>
    </row>
    <row r="9" spans="1:19" ht="21.75" customHeight="1" x14ac:dyDescent="0.2">
      <c r="A9" s="9" t="s">
        <v>60</v>
      </c>
      <c r="C9" s="19"/>
      <c r="D9" s="15"/>
      <c r="E9" s="19"/>
      <c r="F9" s="15"/>
      <c r="G9" s="19"/>
      <c r="H9" s="15"/>
      <c r="I9" s="22">
        <v>16054789020</v>
      </c>
      <c r="J9" s="15"/>
      <c r="K9" s="22">
        <v>1124857829</v>
      </c>
      <c r="L9" s="15"/>
      <c r="M9" s="22">
        <v>14929931191</v>
      </c>
      <c r="N9" s="15"/>
      <c r="O9" s="22">
        <v>16054789020</v>
      </c>
      <c r="P9" s="15"/>
      <c r="Q9" s="22">
        <v>1124857829</v>
      </c>
      <c r="R9" s="15"/>
      <c r="S9" s="22">
        <v>14929931191</v>
      </c>
    </row>
    <row r="10" spans="1:19" x14ac:dyDescent="0.2"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6" spans="1:19" x14ac:dyDescent="0.2">
      <c r="O16" s="29"/>
    </row>
    <row r="19" spans="15:15" x14ac:dyDescent="0.2">
      <c r="O19" s="2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105"/>
  <sheetViews>
    <sheetView rightToLeft="1" workbookViewId="0">
      <selection activeCell="V22" sqref="V1:V1048576"/>
    </sheetView>
  </sheetViews>
  <sheetFormatPr defaultRowHeight="18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9" style="15" bestFit="1" customWidth="1"/>
    <col min="11" max="11" width="1.28515625" style="15" customWidth="1"/>
    <col min="12" max="12" width="10.42578125" style="15" customWidth="1"/>
    <col min="13" max="13" width="1.28515625" style="15" customWidth="1"/>
    <col min="14" max="14" width="17.5703125" style="15" bestFit="1" customWidth="1"/>
    <col min="15" max="15" width="1.28515625" style="15" customWidth="1"/>
    <col min="16" max="16" width="17.5703125" style="15" bestFit="1" customWidth="1"/>
    <col min="17" max="17" width="1.28515625" style="15" customWidth="1"/>
    <col min="18" max="18" width="10.42578125" style="15" customWidth="1"/>
    <col min="19" max="19" width="1.28515625" style="15" customWidth="1"/>
    <col min="20" max="20" width="17.5703125" style="15" bestFit="1" customWidth="1"/>
    <col min="21" max="21" width="0.28515625" style="15" customWidth="1"/>
    <col min="22" max="22" width="16.140625" style="50" bestFit="1" customWidth="1"/>
    <col min="23" max="23" width="43.42578125" customWidth="1"/>
    <col min="24" max="24" width="12.42578125" bestFit="1" customWidth="1"/>
  </cols>
  <sheetData>
    <row r="1" spans="1:20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14.45" customHeight="1" x14ac:dyDescent="0.2"/>
    <row r="5" spans="1:20" ht="14.45" customHeight="1" x14ac:dyDescent="0.2">
      <c r="A5" s="68" t="s">
        <v>410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14.45" customHeight="1" x14ac:dyDescent="0.2">
      <c r="A6" s="40" t="s">
        <v>348</v>
      </c>
      <c r="J6" s="69" t="s">
        <v>364</v>
      </c>
      <c r="K6" s="69"/>
      <c r="L6" s="69"/>
      <c r="M6" s="69"/>
      <c r="N6" s="69"/>
      <c r="P6" s="69" t="s">
        <v>365</v>
      </c>
      <c r="Q6" s="69"/>
      <c r="R6" s="69"/>
      <c r="S6" s="69"/>
      <c r="T6" s="69"/>
    </row>
    <row r="7" spans="1:20" ht="29.1" customHeight="1" x14ac:dyDescent="0.2">
      <c r="A7" s="41"/>
      <c r="C7" s="10" t="s">
        <v>411</v>
      </c>
      <c r="E7" s="86" t="s">
        <v>101</v>
      </c>
      <c r="F7" s="86"/>
      <c r="H7" s="10" t="s">
        <v>412</v>
      </c>
      <c r="J7" s="11" t="s">
        <v>413</v>
      </c>
      <c r="K7" s="16"/>
      <c r="L7" s="11" t="s">
        <v>407</v>
      </c>
      <c r="M7" s="16"/>
      <c r="N7" s="11" t="s">
        <v>414</v>
      </c>
      <c r="P7" s="11" t="s">
        <v>413</v>
      </c>
      <c r="Q7" s="16"/>
      <c r="R7" s="11" t="s">
        <v>407</v>
      </c>
      <c r="S7" s="16"/>
      <c r="T7" s="11" t="s">
        <v>414</v>
      </c>
    </row>
    <row r="8" spans="1:20" ht="21.75" customHeight="1" x14ac:dyDescent="0.2">
      <c r="A8" s="53" t="s">
        <v>263</v>
      </c>
      <c r="C8" s="3"/>
      <c r="E8" s="55" t="s">
        <v>9</v>
      </c>
      <c r="F8" s="16"/>
      <c r="G8" s="15"/>
      <c r="H8" s="56">
        <v>20.5</v>
      </c>
      <c r="J8" s="54">
        <v>431838125858</v>
      </c>
      <c r="L8" s="54">
        <v>0</v>
      </c>
      <c r="N8" s="54">
        <v>431838125858</v>
      </c>
      <c r="P8" s="54">
        <v>431838125858</v>
      </c>
      <c r="R8" s="54">
        <v>0</v>
      </c>
      <c r="T8" s="54">
        <f>P8-R8</f>
        <v>431838125858</v>
      </c>
    </row>
    <row r="9" spans="1:20" ht="21.75" customHeight="1" x14ac:dyDescent="0.2">
      <c r="A9" s="6" t="s">
        <v>291</v>
      </c>
      <c r="E9" s="30" t="s">
        <v>293</v>
      </c>
      <c r="F9" s="15"/>
      <c r="G9" s="15"/>
      <c r="H9" s="20">
        <v>23</v>
      </c>
      <c r="J9" s="19">
        <f>80079512389+324828000000</f>
        <v>404907512389</v>
      </c>
      <c r="L9" s="19">
        <v>0</v>
      </c>
      <c r="N9" s="19">
        <f>J9-L9</f>
        <v>404907512389</v>
      </c>
      <c r="P9" s="19">
        <v>404907512389</v>
      </c>
      <c r="R9" s="19">
        <v>0</v>
      </c>
      <c r="T9" s="19">
        <v>404907512389</v>
      </c>
    </row>
    <row r="10" spans="1:20" ht="21.75" customHeight="1" x14ac:dyDescent="0.2">
      <c r="A10" s="6" t="s">
        <v>309</v>
      </c>
      <c r="E10" s="30" t="s">
        <v>311</v>
      </c>
      <c r="F10" s="15"/>
      <c r="G10" s="15"/>
      <c r="H10" s="20">
        <v>20.5</v>
      </c>
      <c r="J10" s="19">
        <v>388095241532</v>
      </c>
      <c r="L10" s="19">
        <v>0</v>
      </c>
      <c r="N10" s="19">
        <v>388095241532</v>
      </c>
      <c r="P10" s="19">
        <v>388095241532</v>
      </c>
      <c r="R10" s="19">
        <v>0</v>
      </c>
      <c r="T10" s="19">
        <f>P10-R10</f>
        <v>388095241532</v>
      </c>
    </row>
    <row r="11" spans="1:20" ht="21.75" customHeight="1" x14ac:dyDescent="0.2">
      <c r="A11" s="6" t="s">
        <v>124</v>
      </c>
      <c r="E11" s="30" t="s">
        <v>126</v>
      </c>
      <c r="F11" s="15"/>
      <c r="G11" s="15"/>
      <c r="H11" s="20">
        <v>23</v>
      </c>
      <c r="J11" s="19">
        <v>379062386538</v>
      </c>
      <c r="L11" s="19">
        <v>0</v>
      </c>
      <c r="N11" s="19">
        <v>379062386538</v>
      </c>
      <c r="P11" s="19">
        <v>379062386538</v>
      </c>
      <c r="R11" s="19">
        <v>0</v>
      </c>
      <c r="T11" s="19">
        <f>P11-R11</f>
        <v>379062386538</v>
      </c>
    </row>
    <row r="12" spans="1:20" ht="21.75" customHeight="1" x14ac:dyDescent="0.2">
      <c r="A12" s="6" t="s">
        <v>328</v>
      </c>
      <c r="E12" s="30" t="s">
        <v>327</v>
      </c>
      <c r="F12" s="15"/>
      <c r="G12" s="15"/>
      <c r="H12" s="20">
        <v>23</v>
      </c>
      <c r="J12" s="19">
        <v>378770868480</v>
      </c>
      <c r="L12" s="19">
        <v>0</v>
      </c>
      <c r="N12" s="19">
        <v>378770868480</v>
      </c>
      <c r="P12" s="19">
        <v>378770868480</v>
      </c>
      <c r="R12" s="19">
        <v>0</v>
      </c>
      <c r="T12" s="19">
        <f>P12-R12</f>
        <v>378770868480</v>
      </c>
    </row>
    <row r="13" spans="1:20" ht="21.75" customHeight="1" x14ac:dyDescent="0.2">
      <c r="A13" s="6" t="s">
        <v>264</v>
      </c>
      <c r="E13" s="30" t="s">
        <v>266</v>
      </c>
      <c r="F13" s="15"/>
      <c r="G13" s="15"/>
      <c r="H13" s="20">
        <v>23</v>
      </c>
      <c r="J13" s="19">
        <v>336638540502</v>
      </c>
      <c r="L13" s="19">
        <v>0</v>
      </c>
      <c r="N13" s="19">
        <v>336638540502</v>
      </c>
      <c r="P13" s="19">
        <v>336638540502</v>
      </c>
      <c r="R13" s="19">
        <v>0</v>
      </c>
      <c r="T13" s="19">
        <f>P13-R13</f>
        <v>336638540502</v>
      </c>
    </row>
    <row r="14" spans="1:20" ht="21.75" customHeight="1" x14ac:dyDescent="0.2">
      <c r="A14" s="6" t="s">
        <v>273</v>
      </c>
      <c r="E14" s="30" t="s">
        <v>275</v>
      </c>
      <c r="F14" s="15"/>
      <c r="G14" s="15"/>
      <c r="H14" s="20">
        <v>23</v>
      </c>
      <c r="J14" s="19">
        <v>290904226267</v>
      </c>
      <c r="L14" s="19">
        <v>0</v>
      </c>
      <c r="N14" s="19">
        <v>290904226267</v>
      </c>
      <c r="P14" s="19">
        <v>290904226267</v>
      </c>
      <c r="R14" s="19">
        <v>0</v>
      </c>
      <c r="T14" s="19">
        <f>P14-R14</f>
        <v>290904226267</v>
      </c>
    </row>
    <row r="15" spans="1:20" ht="21.75" customHeight="1" x14ac:dyDescent="0.2">
      <c r="A15" s="6" t="s">
        <v>472</v>
      </c>
      <c r="E15" s="30" t="s">
        <v>208</v>
      </c>
      <c r="F15" s="15"/>
      <c r="G15" s="15"/>
      <c r="H15" s="20">
        <v>23</v>
      </c>
      <c r="J15" s="19">
        <v>275118443630</v>
      </c>
      <c r="L15" s="19">
        <v>0</v>
      </c>
      <c r="N15" s="19">
        <v>275118443630</v>
      </c>
      <c r="P15" s="19">
        <v>275118443630</v>
      </c>
      <c r="R15" s="19">
        <v>0</v>
      </c>
      <c r="T15" s="19">
        <f>P15-R15</f>
        <v>275118443630</v>
      </c>
    </row>
    <row r="16" spans="1:20" ht="21.75" customHeight="1" x14ac:dyDescent="0.2">
      <c r="A16" s="6" t="s">
        <v>445</v>
      </c>
      <c r="E16" s="30" t="s">
        <v>180</v>
      </c>
      <c r="F16" s="15"/>
      <c r="G16" s="15"/>
      <c r="H16" s="20">
        <v>23</v>
      </c>
      <c r="J16" s="19">
        <v>213039823904</v>
      </c>
      <c r="L16" s="19">
        <v>0</v>
      </c>
      <c r="N16" s="19">
        <v>213039823904</v>
      </c>
      <c r="P16" s="19">
        <v>213039823904</v>
      </c>
      <c r="R16" s="19">
        <v>0</v>
      </c>
      <c r="T16" s="19">
        <f>P16-R16</f>
        <v>213039823904</v>
      </c>
    </row>
    <row r="17" spans="1:20" ht="21.75" customHeight="1" x14ac:dyDescent="0.2">
      <c r="A17" s="6" t="s">
        <v>450</v>
      </c>
      <c r="E17" s="30" t="s">
        <v>193</v>
      </c>
      <c r="F17" s="15"/>
      <c r="G17" s="15"/>
      <c r="H17" s="20">
        <v>18.5</v>
      </c>
      <c r="J17" s="19">
        <v>208728203332</v>
      </c>
      <c r="L17" s="19">
        <v>0</v>
      </c>
      <c r="N17" s="19">
        <v>208728203332</v>
      </c>
      <c r="P17" s="19">
        <v>208728203332</v>
      </c>
      <c r="R17" s="19">
        <v>0</v>
      </c>
      <c r="T17" s="19">
        <f>P17-R17</f>
        <v>208728203332</v>
      </c>
    </row>
    <row r="18" spans="1:20" ht="21.75" customHeight="1" x14ac:dyDescent="0.2">
      <c r="A18" s="6" t="s">
        <v>324</v>
      </c>
      <c r="E18" s="30" t="s">
        <v>327</v>
      </c>
      <c r="F18" s="15"/>
      <c r="G18" s="15"/>
      <c r="H18" s="20">
        <v>23</v>
      </c>
      <c r="J18" s="19">
        <v>207945186570</v>
      </c>
      <c r="L18" s="19">
        <v>0</v>
      </c>
      <c r="N18" s="19">
        <v>207945186570</v>
      </c>
      <c r="P18" s="19">
        <v>207945186570</v>
      </c>
      <c r="R18" s="19">
        <v>0</v>
      </c>
      <c r="T18" s="19">
        <f>P18-R18</f>
        <v>207945186570</v>
      </c>
    </row>
    <row r="19" spans="1:20" ht="21.75" customHeight="1" x14ac:dyDescent="0.2">
      <c r="A19" s="6" t="s">
        <v>276</v>
      </c>
      <c r="E19" s="30" t="s">
        <v>278</v>
      </c>
      <c r="F19" s="15"/>
      <c r="G19" s="15"/>
      <c r="H19" s="20">
        <v>23</v>
      </c>
      <c r="J19" s="19">
        <v>204040563300</v>
      </c>
      <c r="L19" s="19">
        <v>0</v>
      </c>
      <c r="N19" s="19">
        <v>204040563300</v>
      </c>
      <c r="P19" s="19">
        <v>204040563300</v>
      </c>
      <c r="R19" s="19">
        <v>0</v>
      </c>
      <c r="T19" s="19">
        <f>P19-R19</f>
        <v>204040563300</v>
      </c>
    </row>
    <row r="20" spans="1:20" ht="21.75" customHeight="1" x14ac:dyDescent="0.2">
      <c r="A20" s="6" t="s">
        <v>129</v>
      </c>
      <c r="E20" s="30" t="s">
        <v>131</v>
      </c>
      <c r="F20" s="15"/>
      <c r="G20" s="15"/>
      <c r="H20" s="20">
        <v>18</v>
      </c>
      <c r="J20" s="19">
        <v>161323556584</v>
      </c>
      <c r="L20" s="19">
        <v>0</v>
      </c>
      <c r="N20" s="19">
        <v>161323556584</v>
      </c>
      <c r="P20" s="19">
        <v>161323556584</v>
      </c>
      <c r="R20" s="19">
        <v>0</v>
      </c>
      <c r="T20" s="19">
        <f>P20-R20</f>
        <v>161323556584</v>
      </c>
    </row>
    <row r="21" spans="1:20" ht="21.75" customHeight="1" x14ac:dyDescent="0.2">
      <c r="A21" s="6" t="s">
        <v>449</v>
      </c>
      <c r="E21" s="30" t="s">
        <v>190</v>
      </c>
      <c r="F21" s="15"/>
      <c r="G21" s="15"/>
      <c r="H21" s="20">
        <v>21</v>
      </c>
      <c r="J21" s="19">
        <v>159011217481</v>
      </c>
      <c r="L21" s="19">
        <v>0</v>
      </c>
      <c r="N21" s="19">
        <v>159011217481</v>
      </c>
      <c r="P21" s="19">
        <v>159011217481</v>
      </c>
      <c r="R21" s="19">
        <v>0</v>
      </c>
      <c r="T21" s="19">
        <f>P21-R21</f>
        <v>159011217481</v>
      </c>
    </row>
    <row r="22" spans="1:20" ht="21.75" customHeight="1" x14ac:dyDescent="0.2">
      <c r="A22" s="6" t="s">
        <v>321</v>
      </c>
      <c r="E22" s="30" t="s">
        <v>323</v>
      </c>
      <c r="F22" s="15"/>
      <c r="G22" s="15"/>
      <c r="H22" s="20">
        <v>23</v>
      </c>
      <c r="J22" s="19">
        <v>156538336231</v>
      </c>
      <c r="L22" s="19">
        <v>0</v>
      </c>
      <c r="N22" s="19">
        <v>156538336231</v>
      </c>
      <c r="P22" s="19">
        <v>156538336231</v>
      </c>
      <c r="R22" s="19">
        <v>0</v>
      </c>
      <c r="T22" s="19">
        <f>P22-R22</f>
        <v>156538336231</v>
      </c>
    </row>
    <row r="23" spans="1:20" ht="21.75" customHeight="1" x14ac:dyDescent="0.2">
      <c r="A23" s="6" t="s">
        <v>289</v>
      </c>
      <c r="E23" s="30" t="s">
        <v>290</v>
      </c>
      <c r="F23" s="15"/>
      <c r="G23" s="15"/>
      <c r="H23" s="20">
        <v>23</v>
      </c>
      <c r="J23" s="19">
        <v>144142335858</v>
      </c>
      <c r="L23" s="19">
        <v>0</v>
      </c>
      <c r="N23" s="19">
        <v>144142335858</v>
      </c>
      <c r="P23" s="19">
        <v>144142335858</v>
      </c>
      <c r="R23" s="19">
        <v>0</v>
      </c>
      <c r="T23" s="19">
        <f>P23-R23</f>
        <v>144142335858</v>
      </c>
    </row>
    <row r="24" spans="1:20" ht="21.75" customHeight="1" x14ac:dyDescent="0.2">
      <c r="A24" s="6" t="s">
        <v>219</v>
      </c>
      <c r="E24" s="30" t="s">
        <v>221</v>
      </c>
      <c r="F24" s="15"/>
      <c r="G24" s="15"/>
      <c r="H24" s="20">
        <v>23</v>
      </c>
      <c r="J24" s="19">
        <v>142520071600</v>
      </c>
      <c r="L24" s="19">
        <v>0</v>
      </c>
      <c r="N24" s="19">
        <v>142520071600</v>
      </c>
      <c r="P24" s="19">
        <v>142520071600</v>
      </c>
      <c r="R24" s="19">
        <v>0</v>
      </c>
      <c r="T24" s="19">
        <f>P24-R24</f>
        <v>142520071600</v>
      </c>
    </row>
    <row r="25" spans="1:20" ht="21.75" customHeight="1" x14ac:dyDescent="0.2">
      <c r="A25" s="6" t="s">
        <v>138</v>
      </c>
      <c r="E25" s="30" t="s">
        <v>140</v>
      </c>
      <c r="F25" s="15"/>
      <c r="G25" s="15"/>
      <c r="H25" s="20">
        <v>26</v>
      </c>
      <c r="J25" s="19">
        <v>142149977050</v>
      </c>
      <c r="L25" s="19">
        <v>0</v>
      </c>
      <c r="N25" s="19">
        <v>142149977050</v>
      </c>
      <c r="P25" s="19">
        <v>142149977050</v>
      </c>
      <c r="R25" s="19">
        <v>0</v>
      </c>
      <c r="T25" s="19">
        <f>P25-R25</f>
        <v>142149977050</v>
      </c>
    </row>
    <row r="26" spans="1:20" ht="21.75" customHeight="1" x14ac:dyDescent="0.2">
      <c r="A26" s="6" t="s">
        <v>480</v>
      </c>
      <c r="E26" s="30"/>
      <c r="F26" s="15"/>
      <c r="G26" s="15"/>
      <c r="H26" s="20">
        <v>0</v>
      </c>
      <c r="J26" s="19">
        <v>124895054340</v>
      </c>
      <c r="L26" s="19">
        <v>0</v>
      </c>
      <c r="N26" s="19">
        <v>124895054340</v>
      </c>
      <c r="P26" s="19">
        <v>124895054340</v>
      </c>
      <c r="R26" s="19">
        <v>0</v>
      </c>
      <c r="T26" s="19">
        <f>P26-R26</f>
        <v>124895054340</v>
      </c>
    </row>
    <row r="27" spans="1:20" ht="21.75" customHeight="1" x14ac:dyDescent="0.2">
      <c r="A27" s="6" t="s">
        <v>473</v>
      </c>
      <c r="E27" s="30" t="s">
        <v>211</v>
      </c>
      <c r="F27" s="15"/>
      <c r="G27" s="15"/>
      <c r="H27" s="20">
        <v>23</v>
      </c>
      <c r="J27" s="19">
        <v>124423131385</v>
      </c>
      <c r="L27" s="19">
        <v>0</v>
      </c>
      <c r="N27" s="19">
        <v>124423131385</v>
      </c>
      <c r="P27" s="19">
        <v>124423131385</v>
      </c>
      <c r="R27" s="19">
        <v>0</v>
      </c>
      <c r="T27" s="19">
        <f>P27-R27</f>
        <v>124423131385</v>
      </c>
    </row>
    <row r="28" spans="1:20" ht="21.75" customHeight="1" x14ac:dyDescent="0.2">
      <c r="A28" s="6" t="s">
        <v>446</v>
      </c>
      <c r="E28" s="30" t="s">
        <v>183</v>
      </c>
      <c r="F28" s="15"/>
      <c r="G28" s="15"/>
      <c r="H28" s="20">
        <v>23</v>
      </c>
      <c r="J28" s="19">
        <v>120325988676</v>
      </c>
      <c r="L28" s="19">
        <v>0</v>
      </c>
      <c r="N28" s="19">
        <v>120325988676</v>
      </c>
      <c r="P28" s="19">
        <v>120325988676</v>
      </c>
      <c r="R28" s="19">
        <v>0</v>
      </c>
      <c r="T28" s="19">
        <f>P28-R28</f>
        <v>120325988676</v>
      </c>
    </row>
    <row r="29" spans="1:20" ht="21.75" customHeight="1" x14ac:dyDescent="0.2">
      <c r="A29" s="6" t="s">
        <v>479</v>
      </c>
      <c r="E29" s="30"/>
      <c r="F29" s="15"/>
      <c r="G29" s="15"/>
      <c r="H29" s="20">
        <v>0</v>
      </c>
      <c r="J29" s="19">
        <v>106504051080</v>
      </c>
      <c r="L29" s="19">
        <v>0</v>
      </c>
      <c r="N29" s="19">
        <v>106504051080</v>
      </c>
      <c r="P29" s="19">
        <v>106504051080</v>
      </c>
      <c r="R29" s="19">
        <v>0</v>
      </c>
      <c r="T29" s="19">
        <f>P29-R29</f>
        <v>106504051080</v>
      </c>
    </row>
    <row r="30" spans="1:20" ht="21.75" customHeight="1" x14ac:dyDescent="0.2">
      <c r="A30" s="6" t="s">
        <v>468</v>
      </c>
      <c r="E30" s="30" t="s">
        <v>196</v>
      </c>
      <c r="F30" s="15"/>
      <c r="G30" s="15"/>
      <c r="H30" s="20">
        <v>18</v>
      </c>
      <c r="J30" s="19">
        <v>101421740608</v>
      </c>
      <c r="L30" s="19">
        <v>0</v>
      </c>
      <c r="N30" s="19">
        <v>101421740608</v>
      </c>
      <c r="P30" s="19">
        <v>101421740608</v>
      </c>
      <c r="R30" s="19">
        <v>0</v>
      </c>
      <c r="T30" s="19">
        <f>P30-R30</f>
        <v>101421740608</v>
      </c>
    </row>
    <row r="31" spans="1:20" ht="21.75" customHeight="1" x14ac:dyDescent="0.2">
      <c r="A31" s="6" t="s">
        <v>246</v>
      </c>
      <c r="E31" s="30" t="s">
        <v>248</v>
      </c>
      <c r="F31" s="15"/>
      <c r="G31" s="15"/>
      <c r="H31" s="20">
        <v>18</v>
      </c>
      <c r="J31" s="19">
        <v>92731312232</v>
      </c>
      <c r="L31" s="19">
        <v>0</v>
      </c>
      <c r="N31" s="19">
        <v>92731312232</v>
      </c>
      <c r="P31" s="19">
        <v>92731312232</v>
      </c>
      <c r="R31" s="19">
        <v>0</v>
      </c>
      <c r="T31" s="19">
        <f>P31-R31</f>
        <v>92731312232</v>
      </c>
    </row>
    <row r="32" spans="1:20" ht="21.75" customHeight="1" x14ac:dyDescent="0.2">
      <c r="A32" s="6" t="s">
        <v>470</v>
      </c>
      <c r="E32" s="30" t="s">
        <v>202</v>
      </c>
      <c r="F32" s="15"/>
      <c r="G32" s="15"/>
      <c r="H32" s="20">
        <v>18</v>
      </c>
      <c r="J32" s="19">
        <v>90683149129</v>
      </c>
      <c r="L32" s="19">
        <v>0</v>
      </c>
      <c r="N32" s="19">
        <v>90683149129</v>
      </c>
      <c r="P32" s="19">
        <v>90683149129</v>
      </c>
      <c r="R32" s="19">
        <v>0</v>
      </c>
      <c r="T32" s="19">
        <f>P32-R32</f>
        <v>90683149129</v>
      </c>
    </row>
    <row r="33" spans="1:20" ht="21.75" customHeight="1" x14ac:dyDescent="0.2">
      <c r="A33" s="89" t="s">
        <v>312</v>
      </c>
      <c r="E33" s="30" t="s">
        <v>308</v>
      </c>
      <c r="F33" s="15"/>
      <c r="G33" s="15"/>
      <c r="H33" s="20">
        <v>18</v>
      </c>
      <c r="J33" s="94">
        <v>86064233573</v>
      </c>
      <c r="L33" s="94">
        <v>0</v>
      </c>
      <c r="N33" s="94">
        <v>86064233573</v>
      </c>
      <c r="P33" s="94">
        <v>86064233573</v>
      </c>
      <c r="R33" s="94">
        <v>0</v>
      </c>
      <c r="T33" s="19">
        <f>P33-R33</f>
        <v>86064233573</v>
      </c>
    </row>
    <row r="34" spans="1:20" ht="21.75" customHeight="1" x14ac:dyDescent="0.2">
      <c r="A34" s="6" t="s">
        <v>243</v>
      </c>
      <c r="E34" s="30" t="s">
        <v>245</v>
      </c>
      <c r="F34" s="15"/>
      <c r="G34" s="15"/>
      <c r="H34" s="20">
        <v>23</v>
      </c>
      <c r="J34" s="19">
        <v>80671195230</v>
      </c>
      <c r="L34" s="19">
        <v>0</v>
      </c>
      <c r="N34" s="19">
        <v>80671195230</v>
      </c>
      <c r="P34" s="19">
        <v>80671195230</v>
      </c>
      <c r="R34" s="19">
        <v>0</v>
      </c>
      <c r="T34" s="19">
        <f>P34-R34</f>
        <v>80671195230</v>
      </c>
    </row>
    <row r="35" spans="1:20" ht="21.75" customHeight="1" x14ac:dyDescent="0.2">
      <c r="A35" s="6" t="s">
        <v>212</v>
      </c>
      <c r="E35" s="30" t="s">
        <v>190</v>
      </c>
      <c r="F35" s="15"/>
      <c r="G35" s="15"/>
      <c r="H35" s="20">
        <v>18</v>
      </c>
      <c r="J35" s="19">
        <v>80290198422</v>
      </c>
      <c r="L35" s="19">
        <v>0</v>
      </c>
      <c r="N35" s="19">
        <v>80290198422</v>
      </c>
      <c r="P35" s="19">
        <v>80290198422</v>
      </c>
      <c r="R35" s="19">
        <v>0</v>
      </c>
      <c r="T35" s="19">
        <f>P35-R35</f>
        <v>80290198422</v>
      </c>
    </row>
    <row r="36" spans="1:20" ht="21.75" customHeight="1" x14ac:dyDescent="0.2">
      <c r="A36" s="6" t="s">
        <v>267</v>
      </c>
      <c r="E36" s="30" t="s">
        <v>269</v>
      </c>
      <c r="F36" s="15"/>
      <c r="G36" s="15"/>
      <c r="H36" s="20">
        <v>23</v>
      </c>
      <c r="J36" s="19">
        <v>80007459648</v>
      </c>
      <c r="L36" s="19">
        <v>0</v>
      </c>
      <c r="N36" s="19">
        <v>80007459648</v>
      </c>
      <c r="P36" s="19">
        <v>80007459648</v>
      </c>
      <c r="R36" s="19">
        <v>0</v>
      </c>
      <c r="T36" s="19">
        <f>P36-R36</f>
        <v>80007459648</v>
      </c>
    </row>
    <row r="37" spans="1:20" ht="21.75" customHeight="1" x14ac:dyDescent="0.2">
      <c r="A37" s="6" t="s">
        <v>225</v>
      </c>
      <c r="E37" s="30" t="s">
        <v>227</v>
      </c>
      <c r="F37" s="15"/>
      <c r="G37" s="15"/>
      <c r="H37" s="20">
        <v>23</v>
      </c>
      <c r="J37" s="19">
        <v>77427844561</v>
      </c>
      <c r="L37" s="19">
        <v>0</v>
      </c>
      <c r="N37" s="19">
        <v>77427844561</v>
      </c>
      <c r="P37" s="19">
        <v>77427844561</v>
      </c>
      <c r="R37" s="19">
        <v>0</v>
      </c>
      <c r="T37" s="19">
        <f>P37-R37</f>
        <v>77427844561</v>
      </c>
    </row>
    <row r="38" spans="1:20" ht="21.75" customHeight="1" x14ac:dyDescent="0.2">
      <c r="A38" s="6" t="s">
        <v>252</v>
      </c>
      <c r="E38" s="30" t="s">
        <v>254</v>
      </c>
      <c r="F38" s="15"/>
      <c r="G38" s="15"/>
      <c r="H38" s="20">
        <v>20.5</v>
      </c>
      <c r="J38" s="19">
        <v>77194435000</v>
      </c>
      <c r="L38" s="19">
        <v>0</v>
      </c>
      <c r="N38" s="19">
        <v>77194435000</v>
      </c>
      <c r="P38" s="19">
        <v>77194435000</v>
      </c>
      <c r="R38" s="19">
        <v>0</v>
      </c>
      <c r="T38" s="19">
        <f>P38-R38</f>
        <v>77194435000</v>
      </c>
    </row>
    <row r="39" spans="1:20" ht="21.75" customHeight="1" x14ac:dyDescent="0.2">
      <c r="A39" s="6" t="s">
        <v>329</v>
      </c>
      <c r="E39" s="30" t="s">
        <v>327</v>
      </c>
      <c r="F39" s="15"/>
      <c r="G39" s="15"/>
      <c r="H39" s="20">
        <v>23</v>
      </c>
      <c r="J39" s="19">
        <v>75616419450</v>
      </c>
      <c r="L39" s="19">
        <v>0</v>
      </c>
      <c r="N39" s="19">
        <v>75616419450</v>
      </c>
      <c r="P39" s="19">
        <v>75616419450</v>
      </c>
      <c r="R39" s="19">
        <v>0</v>
      </c>
      <c r="T39" s="19">
        <f>P39-R39</f>
        <v>75616419450</v>
      </c>
    </row>
    <row r="40" spans="1:20" ht="21.75" customHeight="1" x14ac:dyDescent="0.2">
      <c r="A40" s="6" t="s">
        <v>231</v>
      </c>
      <c r="E40" s="30" t="s">
        <v>233</v>
      </c>
      <c r="F40" s="15"/>
      <c r="G40" s="15"/>
      <c r="H40" s="20">
        <v>18</v>
      </c>
      <c r="J40" s="19">
        <v>74092309127</v>
      </c>
      <c r="L40" s="19">
        <v>0</v>
      </c>
      <c r="N40" s="19">
        <v>74092309127</v>
      </c>
      <c r="P40" s="19">
        <v>74092309127</v>
      </c>
      <c r="R40" s="19">
        <v>0</v>
      </c>
      <c r="T40" s="19">
        <f>P40-R40</f>
        <v>74092309127</v>
      </c>
    </row>
    <row r="41" spans="1:20" ht="21.75" customHeight="1" x14ac:dyDescent="0.2">
      <c r="A41" s="6" t="s">
        <v>306</v>
      </c>
      <c r="E41" s="30" t="s">
        <v>308</v>
      </c>
      <c r="F41" s="15"/>
      <c r="G41" s="15"/>
      <c r="H41" s="20">
        <v>18</v>
      </c>
      <c r="J41" s="19">
        <v>71703108405</v>
      </c>
      <c r="L41" s="19">
        <v>0</v>
      </c>
      <c r="N41" s="19">
        <v>71703108405</v>
      </c>
      <c r="P41" s="19">
        <v>71703108405</v>
      </c>
      <c r="R41" s="19">
        <v>0</v>
      </c>
      <c r="T41" s="19">
        <f>P41-R41</f>
        <v>71703108405</v>
      </c>
    </row>
    <row r="42" spans="1:20" ht="21.75" customHeight="1" x14ac:dyDescent="0.2">
      <c r="A42" s="6" t="s">
        <v>474</v>
      </c>
      <c r="E42" s="30"/>
      <c r="F42" s="15"/>
      <c r="G42" s="15"/>
      <c r="H42" s="20">
        <v>0</v>
      </c>
      <c r="J42" s="19">
        <v>71679890550</v>
      </c>
      <c r="L42" s="19">
        <v>0</v>
      </c>
      <c r="N42" s="19">
        <v>71679890550</v>
      </c>
      <c r="P42" s="19">
        <v>71679890550</v>
      </c>
      <c r="R42" s="19">
        <v>0</v>
      </c>
      <c r="T42" s="19">
        <f>P42-R42</f>
        <v>71679890550</v>
      </c>
    </row>
    <row r="43" spans="1:20" ht="21.75" customHeight="1" x14ac:dyDescent="0.2">
      <c r="A43" s="6" t="s">
        <v>127</v>
      </c>
      <c r="E43" s="30" t="s">
        <v>128</v>
      </c>
      <c r="F43" s="15"/>
      <c r="G43" s="15"/>
      <c r="H43" s="20">
        <v>23</v>
      </c>
      <c r="J43" s="19">
        <v>68801360220</v>
      </c>
      <c r="L43" s="19">
        <v>0</v>
      </c>
      <c r="N43" s="19">
        <v>68801360220</v>
      </c>
      <c r="P43" s="19">
        <v>68801360220</v>
      </c>
      <c r="R43" s="19">
        <v>0</v>
      </c>
      <c r="T43" s="19">
        <f>P43-R43</f>
        <v>68801360220</v>
      </c>
    </row>
    <row r="44" spans="1:20" ht="21.75" customHeight="1" x14ac:dyDescent="0.2">
      <c r="A44" s="6" t="s">
        <v>447</v>
      </c>
      <c r="E44" s="30" t="s">
        <v>183</v>
      </c>
      <c r="F44" s="15"/>
      <c r="G44" s="15"/>
      <c r="H44" s="20">
        <v>23</v>
      </c>
      <c r="J44" s="19">
        <v>63174176608</v>
      </c>
      <c r="L44" s="19">
        <v>0</v>
      </c>
      <c r="N44" s="19">
        <v>63174176608</v>
      </c>
      <c r="P44" s="19">
        <v>63174176608</v>
      </c>
      <c r="R44" s="19">
        <v>0</v>
      </c>
      <c r="T44" s="19">
        <f>P44-R44</f>
        <v>63174176608</v>
      </c>
    </row>
    <row r="45" spans="1:20" ht="21.75" customHeight="1" x14ac:dyDescent="0.2">
      <c r="A45" s="89" t="s">
        <v>443</v>
      </c>
      <c r="C45" s="90"/>
      <c r="E45" s="91" t="s">
        <v>174</v>
      </c>
      <c r="F45" s="92"/>
      <c r="G45" s="15"/>
      <c r="H45" s="93">
        <v>23</v>
      </c>
      <c r="J45" s="94">
        <v>57772428300</v>
      </c>
      <c r="L45" s="94">
        <v>0</v>
      </c>
      <c r="N45" s="94">
        <v>57772428300</v>
      </c>
      <c r="P45" s="94">
        <v>57772428300</v>
      </c>
      <c r="R45" s="94">
        <v>0</v>
      </c>
      <c r="T45" s="94">
        <f>P45-R45</f>
        <v>57772428300</v>
      </c>
    </row>
    <row r="46" spans="1:20" ht="21.75" customHeight="1" x14ac:dyDescent="0.2">
      <c r="A46" s="6" t="s">
        <v>279</v>
      </c>
      <c r="E46" s="30" t="s">
        <v>280</v>
      </c>
      <c r="F46" s="15"/>
      <c r="G46" s="15"/>
      <c r="H46" s="20">
        <v>23</v>
      </c>
      <c r="J46" s="19">
        <v>50939697837</v>
      </c>
      <c r="L46" s="19">
        <v>0</v>
      </c>
      <c r="N46" s="19">
        <v>50939697837</v>
      </c>
      <c r="P46" s="19">
        <v>50939697837</v>
      </c>
      <c r="R46" s="19">
        <v>0</v>
      </c>
      <c r="T46" s="19">
        <f>P46-R46</f>
        <v>50939697837</v>
      </c>
    </row>
    <row r="47" spans="1:20" ht="21.75" customHeight="1" x14ac:dyDescent="0.2">
      <c r="A47" s="6" t="s">
        <v>216</v>
      </c>
      <c r="E47" s="30" t="s">
        <v>218</v>
      </c>
      <c r="F47" s="15"/>
      <c r="G47" s="15"/>
      <c r="H47" s="20">
        <v>18</v>
      </c>
      <c r="J47" s="19">
        <v>47724751258</v>
      </c>
      <c r="L47" s="19">
        <v>0</v>
      </c>
      <c r="N47" s="19">
        <v>47724751258</v>
      </c>
      <c r="P47" s="19">
        <v>47724751258</v>
      </c>
      <c r="R47" s="19">
        <v>0</v>
      </c>
      <c r="T47" s="19">
        <f>P47-R47</f>
        <v>47724751258</v>
      </c>
    </row>
    <row r="48" spans="1:20" ht="21.75" customHeight="1" x14ac:dyDescent="0.2">
      <c r="A48" s="6" t="s">
        <v>213</v>
      </c>
      <c r="E48" s="30" t="s">
        <v>215</v>
      </c>
      <c r="F48" s="15"/>
      <c r="G48" s="15"/>
      <c r="H48" s="20">
        <v>18</v>
      </c>
      <c r="J48" s="19">
        <v>43873150851</v>
      </c>
      <c r="L48" s="19">
        <v>0</v>
      </c>
      <c r="N48" s="19">
        <v>43873150851</v>
      </c>
      <c r="P48" s="19">
        <v>43873150851</v>
      </c>
      <c r="R48" s="19">
        <v>0</v>
      </c>
      <c r="T48" s="19">
        <f>P48-R48</f>
        <v>43873150851</v>
      </c>
    </row>
    <row r="49" spans="1:20" ht="21.75" customHeight="1" x14ac:dyDescent="0.2">
      <c r="A49" s="6" t="s">
        <v>475</v>
      </c>
      <c r="E49" s="30"/>
      <c r="F49" s="15"/>
      <c r="G49" s="15"/>
      <c r="H49" s="20">
        <v>0</v>
      </c>
      <c r="J49" s="19">
        <v>43540983600</v>
      </c>
      <c r="L49" s="19">
        <v>0</v>
      </c>
      <c r="N49" s="19">
        <v>43540983600</v>
      </c>
      <c r="P49" s="19">
        <v>43540983600</v>
      </c>
      <c r="R49" s="19">
        <v>0</v>
      </c>
      <c r="T49" s="19">
        <f>P49-R49</f>
        <v>43540983600</v>
      </c>
    </row>
    <row r="50" spans="1:20" ht="21.75" customHeight="1" x14ac:dyDescent="0.2">
      <c r="A50" s="6" t="s">
        <v>237</v>
      </c>
      <c r="E50" s="30" t="s">
        <v>239</v>
      </c>
      <c r="F50" s="15"/>
      <c r="G50" s="15"/>
      <c r="H50" s="20">
        <v>23</v>
      </c>
      <c r="J50" s="19">
        <v>40995256818</v>
      </c>
      <c r="L50" s="19">
        <v>0</v>
      </c>
      <c r="N50" s="19">
        <v>40995256818</v>
      </c>
      <c r="P50" s="19">
        <v>40995256818</v>
      </c>
      <c r="R50" s="19">
        <v>0</v>
      </c>
      <c r="T50" s="19">
        <f>P50-R50</f>
        <v>40995256818</v>
      </c>
    </row>
    <row r="51" spans="1:20" ht="21.75" customHeight="1" x14ac:dyDescent="0.2">
      <c r="A51" s="6" t="s">
        <v>469</v>
      </c>
      <c r="E51" s="30" t="s">
        <v>199</v>
      </c>
      <c r="F51" s="15"/>
      <c r="G51" s="15"/>
      <c r="H51" s="20">
        <v>23</v>
      </c>
      <c r="J51" s="19">
        <v>40780362062</v>
      </c>
      <c r="L51" s="19">
        <v>0</v>
      </c>
      <c r="N51" s="19">
        <v>40780362062</v>
      </c>
      <c r="P51" s="19">
        <v>40780362062</v>
      </c>
      <c r="R51" s="19">
        <v>0</v>
      </c>
      <c r="T51" s="19">
        <f>P51-R51</f>
        <v>40780362062</v>
      </c>
    </row>
    <row r="52" spans="1:20" ht="21.75" customHeight="1" x14ac:dyDescent="0.2">
      <c r="A52" s="6" t="s">
        <v>471</v>
      </c>
      <c r="E52" s="30" t="s">
        <v>205</v>
      </c>
      <c r="F52" s="15"/>
      <c r="G52" s="15"/>
      <c r="H52" s="20">
        <v>23</v>
      </c>
      <c r="J52" s="19">
        <v>37391757860</v>
      </c>
      <c r="L52" s="19">
        <v>0</v>
      </c>
      <c r="N52" s="19">
        <v>37391757860</v>
      </c>
      <c r="P52" s="19">
        <v>37391757860</v>
      </c>
      <c r="R52" s="19">
        <v>0</v>
      </c>
      <c r="T52" s="19">
        <f>P52-R52</f>
        <v>37391757860</v>
      </c>
    </row>
    <row r="53" spans="1:20" ht="21.75" customHeight="1" x14ac:dyDescent="0.2">
      <c r="A53" s="6" t="s">
        <v>222</v>
      </c>
      <c r="E53" s="30" t="s">
        <v>224</v>
      </c>
      <c r="F53" s="15"/>
      <c r="G53" s="15"/>
      <c r="H53" s="20">
        <v>23</v>
      </c>
      <c r="J53" s="19">
        <v>34477910340</v>
      </c>
      <c r="L53" s="19">
        <v>0</v>
      </c>
      <c r="N53" s="19">
        <v>34477910340</v>
      </c>
      <c r="P53" s="19">
        <v>34477910340</v>
      </c>
      <c r="R53" s="19">
        <v>0</v>
      </c>
      <c r="T53" s="19">
        <f>P53-R53</f>
        <v>34477910340</v>
      </c>
    </row>
    <row r="54" spans="1:20" ht="21.75" customHeight="1" x14ac:dyDescent="0.2">
      <c r="A54" s="6" t="s">
        <v>300</v>
      </c>
      <c r="E54" s="30" t="s">
        <v>302</v>
      </c>
      <c r="F54" s="15"/>
      <c r="G54" s="15"/>
      <c r="H54" s="20">
        <v>23</v>
      </c>
      <c r="J54" s="19">
        <f>29395371000+2473972590</f>
        <v>31869343590</v>
      </c>
      <c r="L54" s="19">
        <v>0</v>
      </c>
      <c r="N54" s="19">
        <f>J54-L54</f>
        <v>31869343590</v>
      </c>
      <c r="P54" s="19">
        <v>31869343590</v>
      </c>
      <c r="R54" s="19">
        <v>0</v>
      </c>
      <c r="T54" s="50">
        <v>31869343590</v>
      </c>
    </row>
    <row r="55" spans="1:20" ht="21.75" customHeight="1" x14ac:dyDescent="0.2">
      <c r="A55" s="6" t="s">
        <v>478</v>
      </c>
      <c r="E55" s="30"/>
      <c r="F55" s="15"/>
      <c r="G55" s="15"/>
      <c r="H55" s="20">
        <v>0</v>
      </c>
      <c r="J55" s="19">
        <v>30402739740</v>
      </c>
      <c r="L55" s="19">
        <v>0</v>
      </c>
      <c r="N55" s="19">
        <v>30402739740</v>
      </c>
      <c r="P55" s="19">
        <v>30402739740</v>
      </c>
      <c r="R55" s="19">
        <v>0</v>
      </c>
      <c r="T55" s="19">
        <f>P55-R55</f>
        <v>30402739740</v>
      </c>
    </row>
    <row r="56" spans="1:20" ht="21.75" customHeight="1" x14ac:dyDescent="0.2">
      <c r="A56" s="6" t="s">
        <v>448</v>
      </c>
      <c r="E56" s="30" t="s">
        <v>187</v>
      </c>
      <c r="F56" s="15"/>
      <c r="G56" s="15"/>
      <c r="H56" s="20">
        <v>23</v>
      </c>
      <c r="J56" s="19">
        <v>28600290445</v>
      </c>
      <c r="L56" s="19">
        <v>0</v>
      </c>
      <c r="N56" s="19">
        <v>28600290445</v>
      </c>
      <c r="P56" s="19">
        <v>28600290445</v>
      </c>
      <c r="R56" s="19">
        <v>0</v>
      </c>
      <c r="T56" s="19">
        <f>P56-R56</f>
        <v>28600290445</v>
      </c>
    </row>
    <row r="57" spans="1:20" ht="21.75" customHeight="1" x14ac:dyDescent="0.2">
      <c r="A57" s="6" t="s">
        <v>303</v>
      </c>
      <c r="E57" s="30" t="s">
        <v>305</v>
      </c>
      <c r="F57" s="15"/>
      <c r="G57" s="15"/>
      <c r="H57" s="20">
        <v>23</v>
      </c>
      <c r="J57" s="19">
        <v>27771220370</v>
      </c>
      <c r="L57" s="19">
        <v>0</v>
      </c>
      <c r="N57" s="19">
        <v>27771220370</v>
      </c>
      <c r="P57" s="19">
        <f>18923932700+8847287670</f>
        <v>27771220370</v>
      </c>
      <c r="R57" s="19">
        <v>0</v>
      </c>
      <c r="T57" s="19">
        <f>P57-R57</f>
        <v>27771220370</v>
      </c>
    </row>
    <row r="58" spans="1:20" ht="21.75" customHeight="1" x14ac:dyDescent="0.2">
      <c r="A58" s="6" t="s">
        <v>444</v>
      </c>
      <c r="E58" s="30" t="s">
        <v>177</v>
      </c>
      <c r="F58" s="15"/>
      <c r="G58" s="15"/>
      <c r="H58" s="20">
        <v>18</v>
      </c>
      <c r="J58" s="19">
        <v>24780479204</v>
      </c>
      <c r="L58" s="19">
        <v>0</v>
      </c>
      <c r="N58" s="19">
        <v>24780479204</v>
      </c>
      <c r="P58" s="19">
        <v>24780479204</v>
      </c>
      <c r="R58" s="19">
        <v>0</v>
      </c>
      <c r="T58" s="19">
        <f>P58-R58</f>
        <v>24780479204</v>
      </c>
    </row>
    <row r="59" spans="1:20" ht="21.75" customHeight="1" x14ac:dyDescent="0.2">
      <c r="A59" s="6" t="s">
        <v>281</v>
      </c>
      <c r="E59" s="30" t="s">
        <v>283</v>
      </c>
      <c r="F59" s="15"/>
      <c r="G59" s="15"/>
      <c r="H59" s="20">
        <v>23</v>
      </c>
      <c r="J59" s="19">
        <v>22959920391</v>
      </c>
      <c r="L59" s="19">
        <v>0</v>
      </c>
      <c r="N59" s="19">
        <v>22959920391</v>
      </c>
      <c r="P59" s="19">
        <v>22959920391</v>
      </c>
      <c r="R59" s="19">
        <v>0</v>
      </c>
      <c r="T59" s="19">
        <f>P59-R59</f>
        <v>22959920391</v>
      </c>
    </row>
    <row r="60" spans="1:20" ht="21.75" customHeight="1" x14ac:dyDescent="0.2">
      <c r="A60" s="6" t="s">
        <v>240</v>
      </c>
      <c r="E60" s="30" t="s">
        <v>242</v>
      </c>
      <c r="F60" s="15"/>
      <c r="G60" s="15"/>
      <c r="H60" s="20">
        <v>23</v>
      </c>
      <c r="J60" s="19">
        <v>21131379420</v>
      </c>
      <c r="L60" s="19">
        <v>0</v>
      </c>
      <c r="N60" s="19">
        <v>21131379420</v>
      </c>
      <c r="P60" s="19">
        <v>21131379420</v>
      </c>
      <c r="R60" s="19">
        <v>0</v>
      </c>
      <c r="T60" s="19">
        <f>P60-R60</f>
        <v>21131379420</v>
      </c>
    </row>
    <row r="61" spans="1:20" ht="21.75" customHeight="1" x14ac:dyDescent="0.2">
      <c r="A61" s="6" t="s">
        <v>284</v>
      </c>
      <c r="E61" s="30" t="s">
        <v>286</v>
      </c>
      <c r="F61" s="15"/>
      <c r="G61" s="15"/>
      <c r="H61" s="20">
        <v>23</v>
      </c>
      <c r="J61" s="19">
        <v>20931885240</v>
      </c>
      <c r="L61" s="19">
        <v>0</v>
      </c>
      <c r="N61" s="19">
        <v>20931885240</v>
      </c>
      <c r="P61" s="19">
        <v>20931885240</v>
      </c>
      <c r="R61" s="19">
        <v>0</v>
      </c>
      <c r="T61" s="19">
        <f>P61-R61</f>
        <v>20931885240</v>
      </c>
    </row>
    <row r="62" spans="1:20" ht="21.75" customHeight="1" x14ac:dyDescent="0.2">
      <c r="A62" s="6" t="s">
        <v>287</v>
      </c>
      <c r="E62" s="30" t="s">
        <v>288</v>
      </c>
      <c r="F62" s="15"/>
      <c r="G62" s="15"/>
      <c r="H62" s="20">
        <v>23</v>
      </c>
      <c r="J62" s="19">
        <v>20931885240</v>
      </c>
      <c r="L62" s="19">
        <v>0</v>
      </c>
      <c r="N62" s="19">
        <v>20931885240</v>
      </c>
      <c r="P62" s="19">
        <v>20931885240</v>
      </c>
      <c r="R62" s="19">
        <v>0</v>
      </c>
      <c r="T62" s="19">
        <f>P62-R62</f>
        <v>20931885240</v>
      </c>
    </row>
    <row r="63" spans="1:20" ht="21.75" customHeight="1" x14ac:dyDescent="0.2">
      <c r="A63" s="6" t="s">
        <v>313</v>
      </c>
      <c r="E63" s="30" t="s">
        <v>314</v>
      </c>
      <c r="F63" s="15"/>
      <c r="G63" s="15"/>
      <c r="H63" s="20">
        <v>20.5</v>
      </c>
      <c r="J63" s="19">
        <v>15622914177</v>
      </c>
      <c r="L63" s="19">
        <v>0</v>
      </c>
      <c r="N63" s="19">
        <v>15622914177</v>
      </c>
      <c r="P63" s="19">
        <v>15622914177</v>
      </c>
      <c r="R63" s="19">
        <v>0</v>
      </c>
      <c r="T63" s="19">
        <f>P63-R63</f>
        <v>15622914177</v>
      </c>
    </row>
    <row r="64" spans="1:20" ht="21.75" customHeight="1" x14ac:dyDescent="0.2">
      <c r="A64" s="6" t="s">
        <v>107</v>
      </c>
      <c r="E64" s="30"/>
      <c r="F64" s="15"/>
      <c r="G64" s="15"/>
      <c r="H64" s="20">
        <v>0</v>
      </c>
      <c r="J64" s="19">
        <v>14127123270</v>
      </c>
      <c r="L64" s="19">
        <v>0</v>
      </c>
      <c r="N64" s="19">
        <v>14127123270</v>
      </c>
      <c r="P64" s="19">
        <v>14127123270</v>
      </c>
      <c r="R64" s="19">
        <v>0</v>
      </c>
      <c r="T64" s="19">
        <f>P64-R64</f>
        <v>14127123270</v>
      </c>
    </row>
    <row r="65" spans="1:20" ht="21.75" customHeight="1" x14ac:dyDescent="0.2">
      <c r="A65" s="6" t="s">
        <v>228</v>
      </c>
      <c r="E65" s="30" t="s">
        <v>230</v>
      </c>
      <c r="F65" s="15"/>
      <c r="G65" s="15"/>
      <c r="H65" s="20">
        <v>23</v>
      </c>
      <c r="J65" s="19">
        <v>12394106790</v>
      </c>
      <c r="L65" s="19">
        <v>0</v>
      </c>
      <c r="N65" s="19">
        <v>12394106790</v>
      </c>
      <c r="P65" s="19">
        <v>12394106790</v>
      </c>
      <c r="R65" s="19">
        <v>0</v>
      </c>
      <c r="T65" s="19">
        <f>P65-R65</f>
        <v>12394106790</v>
      </c>
    </row>
    <row r="66" spans="1:20" ht="21.75" customHeight="1" x14ac:dyDescent="0.2">
      <c r="A66" s="6" t="s">
        <v>234</v>
      </c>
      <c r="E66" s="30" t="s">
        <v>236</v>
      </c>
      <c r="F66" s="15"/>
      <c r="G66" s="15"/>
      <c r="H66" s="20">
        <v>23</v>
      </c>
      <c r="J66" s="19">
        <v>10596713664</v>
      </c>
      <c r="L66" s="19">
        <v>0</v>
      </c>
      <c r="N66" s="19">
        <v>10596713664</v>
      </c>
      <c r="P66" s="19">
        <v>10596713664</v>
      </c>
      <c r="R66" s="19">
        <v>0</v>
      </c>
      <c r="T66" s="19">
        <f>P66-R66</f>
        <v>10596713664</v>
      </c>
    </row>
    <row r="67" spans="1:20" ht="21.75" customHeight="1" x14ac:dyDescent="0.2">
      <c r="A67" s="6" t="s">
        <v>255</v>
      </c>
      <c r="E67" s="30" t="s">
        <v>257</v>
      </c>
      <c r="F67" s="15"/>
      <c r="G67" s="15"/>
      <c r="H67" s="20">
        <v>20.5</v>
      </c>
      <c r="J67" s="19">
        <v>9729362623</v>
      </c>
      <c r="L67" s="19">
        <v>0</v>
      </c>
      <c r="N67" s="19">
        <v>9729362623</v>
      </c>
      <c r="P67" s="19">
        <v>9729362623</v>
      </c>
      <c r="R67" s="19">
        <v>0</v>
      </c>
      <c r="T67" s="19">
        <f>P67-R67</f>
        <v>9729362623</v>
      </c>
    </row>
    <row r="68" spans="1:20" ht="21.75" customHeight="1" x14ac:dyDescent="0.2">
      <c r="A68" s="6" t="s">
        <v>294</v>
      </c>
      <c r="E68" s="30" t="s">
        <v>296</v>
      </c>
      <c r="F68" s="15"/>
      <c r="G68" s="15"/>
      <c r="H68" s="20">
        <v>18</v>
      </c>
      <c r="J68" s="19">
        <v>7467690691</v>
      </c>
      <c r="L68" s="19">
        <v>0</v>
      </c>
      <c r="N68" s="19">
        <v>7467690691</v>
      </c>
      <c r="P68" s="19">
        <v>7467690691</v>
      </c>
      <c r="R68" s="19">
        <v>0</v>
      </c>
      <c r="T68" s="19">
        <f>P68-R68</f>
        <v>7467690691</v>
      </c>
    </row>
    <row r="69" spans="1:20" ht="21.75" customHeight="1" x14ac:dyDescent="0.2">
      <c r="A69" s="6" t="s">
        <v>315</v>
      </c>
      <c r="E69" s="30" t="s">
        <v>317</v>
      </c>
      <c r="F69" s="15"/>
      <c r="G69" s="15"/>
      <c r="H69" s="20">
        <v>23</v>
      </c>
      <c r="J69" s="19">
        <v>6585821352</v>
      </c>
      <c r="L69" s="19">
        <v>0</v>
      </c>
      <c r="N69" s="19">
        <v>6585821352</v>
      </c>
      <c r="P69" s="19">
        <v>6585821352</v>
      </c>
      <c r="R69" s="19">
        <v>0</v>
      </c>
      <c r="T69" s="19">
        <f>P69-R69</f>
        <v>6585821352</v>
      </c>
    </row>
    <row r="70" spans="1:20" ht="21.75" customHeight="1" x14ac:dyDescent="0.2">
      <c r="A70" s="6" t="s">
        <v>489</v>
      </c>
      <c r="E70" s="30"/>
      <c r="F70" s="15"/>
      <c r="G70" s="15"/>
      <c r="H70" s="20"/>
      <c r="J70" s="19">
        <v>5000000000</v>
      </c>
      <c r="L70" s="19">
        <v>0</v>
      </c>
      <c r="N70" s="19">
        <f>J70-L70</f>
        <v>5000000000</v>
      </c>
      <c r="P70" s="19">
        <v>5000000000</v>
      </c>
      <c r="R70" s="19">
        <v>0</v>
      </c>
      <c r="T70" s="19">
        <v>5000000000</v>
      </c>
    </row>
    <row r="71" spans="1:20" ht="21.75" customHeight="1" x14ac:dyDescent="0.2">
      <c r="A71" s="6" t="s">
        <v>297</v>
      </c>
      <c r="E71" s="30" t="s">
        <v>299</v>
      </c>
      <c r="F71" s="15"/>
      <c r="G71" s="15"/>
      <c r="H71" s="20">
        <v>18</v>
      </c>
      <c r="J71" s="19">
        <v>4942377040</v>
      </c>
      <c r="L71" s="19">
        <v>0</v>
      </c>
      <c r="N71" s="19">
        <v>4942377040</v>
      </c>
      <c r="P71" s="19">
        <v>4942377040</v>
      </c>
      <c r="R71" s="19">
        <v>0</v>
      </c>
      <c r="T71" s="19">
        <f>P71-R71</f>
        <v>4942377040</v>
      </c>
    </row>
    <row r="72" spans="1:20" ht="21.75" customHeight="1" x14ac:dyDescent="0.2">
      <c r="A72" s="6" t="s">
        <v>477</v>
      </c>
      <c r="E72" s="30"/>
      <c r="F72" s="15"/>
      <c r="G72" s="15"/>
      <c r="H72" s="20">
        <v>0</v>
      </c>
      <c r="J72" s="19">
        <v>4534883730</v>
      </c>
      <c r="L72" s="19">
        <v>0</v>
      </c>
      <c r="N72" s="19">
        <v>4534883730</v>
      </c>
      <c r="P72" s="19">
        <v>4534883730</v>
      </c>
      <c r="R72" s="19">
        <v>0</v>
      </c>
      <c r="T72" s="19">
        <f>P72-R72</f>
        <v>4534883730</v>
      </c>
    </row>
    <row r="73" spans="1:20" ht="21.75" customHeight="1" x14ac:dyDescent="0.2">
      <c r="A73" s="6" t="s">
        <v>132</v>
      </c>
      <c r="E73" s="30" t="s">
        <v>134</v>
      </c>
      <c r="F73" s="15"/>
      <c r="G73" s="15"/>
      <c r="H73" s="20">
        <v>18</v>
      </c>
      <c r="J73" s="19">
        <v>3570169692</v>
      </c>
      <c r="L73" s="19">
        <v>0</v>
      </c>
      <c r="N73" s="19">
        <v>3570169692</v>
      </c>
      <c r="P73" s="19">
        <v>3570169692</v>
      </c>
      <c r="R73" s="19">
        <v>0</v>
      </c>
      <c r="T73" s="19">
        <f>P73-R73</f>
        <v>3570169692</v>
      </c>
    </row>
    <row r="74" spans="1:20" ht="21.75" customHeight="1" x14ac:dyDescent="0.2">
      <c r="A74" s="6" t="s">
        <v>258</v>
      </c>
      <c r="E74" s="30" t="s">
        <v>259</v>
      </c>
      <c r="F74" s="15"/>
      <c r="G74" s="15"/>
      <c r="H74" s="20">
        <v>20.5</v>
      </c>
      <c r="J74" s="19">
        <v>3393245863</v>
      </c>
      <c r="L74" s="19">
        <v>0</v>
      </c>
      <c r="N74" s="19">
        <v>3393245863</v>
      </c>
      <c r="P74" s="19">
        <v>3393245863</v>
      </c>
      <c r="R74" s="19">
        <v>0</v>
      </c>
      <c r="T74" s="19">
        <f>P74-R74</f>
        <v>3393245863</v>
      </c>
    </row>
    <row r="75" spans="1:20" ht="21.75" customHeight="1" x14ac:dyDescent="0.2">
      <c r="A75" s="6" t="s">
        <v>318</v>
      </c>
      <c r="E75" s="30" t="s">
        <v>320</v>
      </c>
      <c r="F75" s="15"/>
      <c r="G75" s="15"/>
      <c r="H75" s="20">
        <v>23</v>
      </c>
      <c r="J75" s="19">
        <v>578457685</v>
      </c>
      <c r="L75" s="19">
        <v>0</v>
      </c>
      <c r="N75" s="19">
        <v>578457685</v>
      </c>
      <c r="P75" s="19">
        <v>578457685</v>
      </c>
      <c r="R75" s="19">
        <v>0</v>
      </c>
      <c r="T75" s="19">
        <f>P75-R75</f>
        <v>578457685</v>
      </c>
    </row>
    <row r="76" spans="1:20" ht="21.75" customHeight="1" x14ac:dyDescent="0.2">
      <c r="A76" s="6" t="s">
        <v>135</v>
      </c>
      <c r="E76" s="30" t="s">
        <v>137</v>
      </c>
      <c r="F76" s="15"/>
      <c r="G76" s="15"/>
      <c r="H76" s="20">
        <v>18</v>
      </c>
      <c r="J76" s="19">
        <v>374308470</v>
      </c>
      <c r="L76" s="19">
        <v>0</v>
      </c>
      <c r="N76" s="19">
        <v>374308470</v>
      </c>
      <c r="P76" s="19">
        <v>374308470</v>
      </c>
      <c r="R76" s="19">
        <v>0</v>
      </c>
      <c r="T76" s="19">
        <f>P76-R76</f>
        <v>374308470</v>
      </c>
    </row>
    <row r="77" spans="1:20" ht="21.75" customHeight="1" x14ac:dyDescent="0.2">
      <c r="A77" s="6" t="s">
        <v>260</v>
      </c>
      <c r="E77" s="30" t="s">
        <v>262</v>
      </c>
      <c r="F77" s="15"/>
      <c r="G77" s="15"/>
      <c r="H77" s="20">
        <v>20.5</v>
      </c>
      <c r="J77" s="19">
        <v>90428349</v>
      </c>
      <c r="L77" s="19">
        <v>0</v>
      </c>
      <c r="N77" s="19">
        <v>90428349</v>
      </c>
      <c r="P77" s="19">
        <v>90428349</v>
      </c>
      <c r="R77" s="19">
        <v>0</v>
      </c>
      <c r="T77" s="19">
        <f>P77-R77</f>
        <v>90428349</v>
      </c>
    </row>
    <row r="78" spans="1:20" ht="21.75" customHeight="1" x14ac:dyDescent="0.2">
      <c r="A78" s="6" t="s">
        <v>270</v>
      </c>
      <c r="E78" s="30" t="s">
        <v>272</v>
      </c>
      <c r="F78" s="15"/>
      <c r="G78" s="15"/>
      <c r="H78" s="20">
        <v>23</v>
      </c>
      <c r="J78" s="19">
        <v>90076517</v>
      </c>
      <c r="L78" s="19">
        <v>0</v>
      </c>
      <c r="N78" s="19">
        <v>90076517</v>
      </c>
      <c r="P78" s="19">
        <v>90076517</v>
      </c>
      <c r="R78" s="19">
        <v>0</v>
      </c>
      <c r="T78" s="19">
        <f>P78-R78</f>
        <v>90076517</v>
      </c>
    </row>
    <row r="79" spans="1:20" ht="21.75" customHeight="1" x14ac:dyDescent="0.2">
      <c r="A79" s="6" t="s">
        <v>249</v>
      </c>
      <c r="E79" s="30" t="s">
        <v>251</v>
      </c>
      <c r="F79" s="15"/>
      <c r="G79" s="15"/>
      <c r="H79" s="20">
        <v>20.5</v>
      </c>
      <c r="J79" s="19">
        <v>81956554</v>
      </c>
      <c r="L79" s="19">
        <v>0</v>
      </c>
      <c r="N79" s="19">
        <v>81956554</v>
      </c>
      <c r="P79" s="19">
        <v>81956554</v>
      </c>
      <c r="R79" s="19">
        <v>0</v>
      </c>
      <c r="T79" s="19">
        <f>P79-R79</f>
        <v>81956554</v>
      </c>
    </row>
    <row r="80" spans="1:20" ht="21.75" customHeight="1" x14ac:dyDescent="0.2">
      <c r="A80" s="6" t="s">
        <v>379</v>
      </c>
      <c r="E80" s="30" t="s">
        <v>417</v>
      </c>
      <c r="F80" s="15"/>
      <c r="G80" s="15"/>
      <c r="H80" s="20">
        <v>18</v>
      </c>
      <c r="J80" s="19">
        <v>128</v>
      </c>
      <c r="L80" s="19">
        <v>0</v>
      </c>
      <c r="N80" s="19">
        <v>128</v>
      </c>
      <c r="P80" s="19">
        <v>128</v>
      </c>
      <c r="R80" s="19">
        <v>0</v>
      </c>
      <c r="T80" s="19">
        <f>P80-R80</f>
        <v>128</v>
      </c>
    </row>
    <row r="81" spans="1:20" ht="21.75" customHeight="1" x14ac:dyDescent="0.2">
      <c r="A81" s="6" t="s">
        <v>382</v>
      </c>
      <c r="E81" s="30" t="s">
        <v>420</v>
      </c>
      <c r="F81" s="15"/>
      <c r="G81" s="15"/>
      <c r="H81" s="20">
        <v>18</v>
      </c>
      <c r="J81" s="19">
        <v>80</v>
      </c>
      <c r="L81" s="19">
        <v>0</v>
      </c>
      <c r="N81" s="19">
        <v>80</v>
      </c>
      <c r="P81" s="19">
        <v>80</v>
      </c>
      <c r="R81" s="19">
        <v>0</v>
      </c>
      <c r="T81" s="19">
        <f>P81-R81</f>
        <v>80</v>
      </c>
    </row>
    <row r="82" spans="1:20" ht="21.75" customHeight="1" x14ac:dyDescent="0.2">
      <c r="A82" s="6" t="s">
        <v>381</v>
      </c>
      <c r="E82" s="30" t="s">
        <v>419</v>
      </c>
      <c r="F82" s="15"/>
      <c r="G82" s="15"/>
      <c r="H82" s="20">
        <v>18</v>
      </c>
      <c r="J82" s="19">
        <v>79</v>
      </c>
      <c r="L82" s="19">
        <v>0</v>
      </c>
      <c r="N82" s="19">
        <v>79</v>
      </c>
      <c r="P82" s="19">
        <v>79</v>
      </c>
      <c r="R82" s="19">
        <v>0</v>
      </c>
      <c r="T82" s="19">
        <f>P82-R82</f>
        <v>79</v>
      </c>
    </row>
    <row r="83" spans="1:20" ht="21.75" customHeight="1" x14ac:dyDescent="0.2">
      <c r="A83" s="6" t="s">
        <v>380</v>
      </c>
      <c r="E83" s="30" t="s">
        <v>418</v>
      </c>
      <c r="F83" s="15"/>
      <c r="G83" s="15"/>
      <c r="H83" s="20">
        <v>18</v>
      </c>
      <c r="J83" s="19">
        <v>65</v>
      </c>
      <c r="L83" s="19">
        <v>0</v>
      </c>
      <c r="N83" s="19">
        <v>65</v>
      </c>
      <c r="P83" s="19">
        <v>65</v>
      </c>
      <c r="R83" s="19">
        <v>0</v>
      </c>
      <c r="T83" s="19">
        <f>P83-R83</f>
        <v>65</v>
      </c>
    </row>
    <row r="84" spans="1:20" ht="21.75" customHeight="1" x14ac:dyDescent="0.2">
      <c r="A84" s="6" t="s">
        <v>378</v>
      </c>
      <c r="E84" s="30" t="s">
        <v>416</v>
      </c>
      <c r="F84" s="15"/>
      <c r="G84" s="15"/>
      <c r="H84" s="20">
        <v>18</v>
      </c>
      <c r="J84" s="19">
        <v>59</v>
      </c>
      <c r="L84" s="19">
        <v>0</v>
      </c>
      <c r="N84" s="19">
        <v>59</v>
      </c>
      <c r="P84" s="19">
        <v>59</v>
      </c>
      <c r="R84" s="19">
        <v>0</v>
      </c>
      <c r="T84" s="19">
        <f>P84-R84</f>
        <v>59</v>
      </c>
    </row>
    <row r="85" spans="1:20" ht="21.75" customHeight="1" x14ac:dyDescent="0.2">
      <c r="A85" s="6" t="s">
        <v>476</v>
      </c>
      <c r="E85" s="30"/>
      <c r="F85" s="15"/>
      <c r="G85" s="15"/>
      <c r="H85" s="20">
        <v>0</v>
      </c>
      <c r="J85" s="19">
        <v>30</v>
      </c>
      <c r="L85" s="19">
        <v>0</v>
      </c>
      <c r="N85" s="19">
        <v>30</v>
      </c>
      <c r="P85" s="19">
        <v>30</v>
      </c>
      <c r="R85" s="19">
        <v>0</v>
      </c>
      <c r="T85" s="19">
        <f>P85-R85</f>
        <v>30</v>
      </c>
    </row>
    <row r="86" spans="1:20" ht="21.75" customHeight="1" x14ac:dyDescent="0.2">
      <c r="A86" s="51" t="s">
        <v>377</v>
      </c>
      <c r="E86" s="30" t="s">
        <v>415</v>
      </c>
      <c r="F86" s="15"/>
      <c r="G86" s="15"/>
      <c r="H86" s="20">
        <v>18</v>
      </c>
      <c r="J86" s="57">
        <v>24</v>
      </c>
      <c r="L86" s="57">
        <v>0</v>
      </c>
      <c r="N86" s="57">
        <v>24</v>
      </c>
      <c r="P86" s="57">
        <v>24</v>
      </c>
      <c r="R86" s="57">
        <v>0</v>
      </c>
      <c r="T86" s="19">
        <f>P86-R86</f>
        <v>24</v>
      </c>
    </row>
    <row r="87" spans="1:20" ht="21.75" customHeight="1" x14ac:dyDescent="0.2">
      <c r="A87" s="9" t="s">
        <v>60</v>
      </c>
      <c r="C87" s="39"/>
      <c r="E87" s="39"/>
      <c r="H87" s="39"/>
      <c r="J87" s="22">
        <f>SUM(J8:J86)</f>
        <v>7018536754848</v>
      </c>
      <c r="L87" s="22">
        <f>SUM(L8:L86)</f>
        <v>0</v>
      </c>
      <c r="N87" s="22">
        <f>SUM(N8:N86)</f>
        <v>7018536754848</v>
      </c>
      <c r="P87" s="22">
        <f>SUM(P8:P86)</f>
        <v>7018536754848</v>
      </c>
      <c r="R87" s="22">
        <v>0</v>
      </c>
      <c r="T87" s="22">
        <f>SUM(T8:T86)</f>
        <v>7018536754848</v>
      </c>
    </row>
    <row r="89" spans="1:20" x14ac:dyDescent="0.2">
      <c r="J89" s="27">
        <v>6686234782258</v>
      </c>
    </row>
    <row r="90" spans="1:20" x14ac:dyDescent="0.2">
      <c r="J90" s="27">
        <f>J87-J89</f>
        <v>332301972590</v>
      </c>
      <c r="T90" s="27"/>
    </row>
    <row r="91" spans="1:20" x14ac:dyDescent="0.2">
      <c r="J91" s="27"/>
      <c r="T91" s="27"/>
    </row>
    <row r="92" spans="1:20" x14ac:dyDescent="0.2">
      <c r="J92" s="27"/>
      <c r="T92" s="27"/>
    </row>
    <row r="94" spans="1:20" x14ac:dyDescent="0.2">
      <c r="J94" s="19"/>
      <c r="N94" s="19"/>
    </row>
    <row r="95" spans="1:20" x14ac:dyDescent="0.2">
      <c r="J95" s="19"/>
      <c r="N95" s="19"/>
      <c r="T95" s="27"/>
    </row>
    <row r="96" spans="1:20" x14ac:dyDescent="0.2">
      <c r="J96" s="19"/>
      <c r="N96" s="19"/>
    </row>
    <row r="97" spans="10:20" x14ac:dyDescent="0.2">
      <c r="J97" s="19"/>
      <c r="N97" s="19"/>
      <c r="T97" s="27"/>
    </row>
    <row r="98" spans="10:20" ht="21" x14ac:dyDescent="0.2">
      <c r="J98" s="27"/>
      <c r="N98" s="45"/>
    </row>
    <row r="99" spans="10:20" x14ac:dyDescent="0.2">
      <c r="N99" s="27"/>
    </row>
    <row r="100" spans="10:20" x14ac:dyDescent="0.2">
      <c r="J100" s="27"/>
      <c r="T100" s="27"/>
    </row>
    <row r="101" spans="10:20" x14ac:dyDescent="0.2">
      <c r="T101" s="27"/>
    </row>
    <row r="102" spans="10:20" x14ac:dyDescent="0.2">
      <c r="T102" s="27"/>
    </row>
    <row r="103" spans="10:20" x14ac:dyDescent="0.2">
      <c r="J103" s="27"/>
      <c r="T103" s="27"/>
    </row>
    <row r="104" spans="10:20" x14ac:dyDescent="0.2">
      <c r="J104" s="27"/>
    </row>
    <row r="105" spans="10:20" x14ac:dyDescent="0.2">
      <c r="T105" s="27"/>
    </row>
  </sheetData>
  <autoFilter ref="A7:V7" xr:uid="{00000000-0001-0000-1000-000000000000}">
    <filterColumn colId="4" showButton="0"/>
  </autoFilter>
  <sortState xmlns:xlrd2="http://schemas.microsoft.com/office/spreadsheetml/2017/richdata2" ref="A8:T86">
    <sortCondition descending="1" ref="T8:T86"/>
  </sortState>
  <mergeCells count="7">
    <mergeCell ref="E7:F7"/>
    <mergeCell ref="A1:T1"/>
    <mergeCell ref="A2:T2"/>
    <mergeCell ref="A3:T3"/>
    <mergeCell ref="A5:T5"/>
    <mergeCell ref="J6:N6"/>
    <mergeCell ref="P6:T6"/>
  </mergeCells>
  <phoneticPr fontId="5" type="noConversion"/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49"/>
  <sheetViews>
    <sheetView rightToLeft="1" workbookViewId="0">
      <selection activeCell="G21" sqref="G21"/>
    </sheetView>
  </sheetViews>
  <sheetFormatPr defaultRowHeight="12.75" x14ac:dyDescent="0.2"/>
  <cols>
    <col min="1" max="1" width="39" customWidth="1"/>
    <col min="2" max="2" width="1.28515625" customWidth="1"/>
    <col min="3" max="3" width="17.7109375" style="15" bestFit="1" customWidth="1"/>
    <col min="4" max="4" width="1.28515625" style="15" customWidth="1"/>
    <col min="5" max="5" width="14.85546875" style="15" bestFit="1" customWidth="1"/>
    <col min="6" max="6" width="1.28515625" style="15" customWidth="1"/>
    <col min="7" max="7" width="17.7109375" style="15" bestFit="1" customWidth="1"/>
    <col min="8" max="8" width="1.28515625" style="15" customWidth="1"/>
    <col min="9" max="9" width="17.7109375" style="15" bestFit="1" customWidth="1"/>
    <col min="10" max="10" width="1.28515625" style="15" customWidth="1"/>
    <col min="11" max="11" width="14.85546875" style="15" bestFit="1" customWidth="1"/>
    <col min="12" max="12" width="1.28515625" style="15" customWidth="1"/>
    <col min="13" max="13" width="17.7109375" style="15" bestFit="1" customWidth="1"/>
    <col min="14" max="14" width="0.28515625" customWidth="1"/>
    <col min="18" max="18" width="17.7109375" bestFit="1" customWidth="1"/>
  </cols>
  <sheetData>
    <row r="1" spans="1:1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8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8" ht="14.45" customHeight="1" x14ac:dyDescent="0.2"/>
    <row r="5" spans="1:18" ht="14.45" customHeight="1" x14ac:dyDescent="0.2">
      <c r="A5" s="68" t="s">
        <v>421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8" ht="14.45" customHeight="1" x14ac:dyDescent="0.2">
      <c r="A6" s="69" t="s">
        <v>348</v>
      </c>
      <c r="C6" s="69" t="s">
        <v>364</v>
      </c>
      <c r="D6" s="69"/>
      <c r="E6" s="69"/>
      <c r="F6" s="69"/>
      <c r="G6" s="69"/>
      <c r="I6" s="69" t="s">
        <v>365</v>
      </c>
      <c r="J6" s="69"/>
      <c r="K6" s="69"/>
      <c r="L6" s="69"/>
      <c r="M6" s="69"/>
    </row>
    <row r="7" spans="1:18" ht="29.1" customHeight="1" x14ac:dyDescent="0.2">
      <c r="A7" s="69"/>
      <c r="C7" s="11" t="s">
        <v>413</v>
      </c>
      <c r="D7" s="16"/>
      <c r="E7" s="11" t="s">
        <v>407</v>
      </c>
      <c r="F7" s="16"/>
      <c r="G7" s="11" t="s">
        <v>414</v>
      </c>
      <c r="I7" s="11" t="s">
        <v>413</v>
      </c>
      <c r="J7" s="16"/>
      <c r="K7" s="11" t="s">
        <v>407</v>
      </c>
      <c r="L7" s="16"/>
      <c r="M7" s="11" t="s">
        <v>414</v>
      </c>
    </row>
    <row r="8" spans="1:18" ht="21.75" customHeight="1" x14ac:dyDescent="0.2">
      <c r="A8" s="5" t="s">
        <v>457</v>
      </c>
      <c r="C8" s="17">
        <v>1548382218088</v>
      </c>
      <c r="E8" s="17">
        <v>159429016</v>
      </c>
      <c r="G8" s="17">
        <f>C8-E8</f>
        <v>1548222789072</v>
      </c>
      <c r="I8" s="17">
        <v>1548382218088</v>
      </c>
      <c r="K8" s="17">
        <v>159429016</v>
      </c>
      <c r="M8" s="17">
        <v>1548222789072</v>
      </c>
    </row>
    <row r="9" spans="1:18" ht="21.75" customHeight="1" x14ac:dyDescent="0.2">
      <c r="A9" s="6" t="s">
        <v>461</v>
      </c>
      <c r="C9" s="19">
        <v>5352115</v>
      </c>
      <c r="E9" s="19">
        <v>0</v>
      </c>
      <c r="G9" s="19">
        <f>C9-E9</f>
        <v>5352115</v>
      </c>
      <c r="I9" s="19">
        <v>5352115</v>
      </c>
      <c r="K9" s="19">
        <v>0</v>
      </c>
      <c r="M9" s="19">
        <v>5352115</v>
      </c>
    </row>
    <row r="10" spans="1:18" ht="21.75" customHeight="1" x14ac:dyDescent="0.2">
      <c r="A10" s="6" t="s">
        <v>462</v>
      </c>
      <c r="C10" s="19">
        <f>16289200318+230085</f>
        <v>16289430403</v>
      </c>
      <c r="E10" s="19">
        <v>80067287</v>
      </c>
      <c r="G10" s="19">
        <f t="shared" ref="G10:G20" si="0">C10-E10</f>
        <v>16209363116</v>
      </c>
      <c r="I10" s="19">
        <v>16289430403</v>
      </c>
      <c r="K10" s="19">
        <v>80067287</v>
      </c>
      <c r="M10" s="19">
        <v>16209363116</v>
      </c>
    </row>
    <row r="11" spans="1:18" ht="21.75" customHeight="1" x14ac:dyDescent="0.2">
      <c r="A11" s="6" t="s">
        <v>458</v>
      </c>
      <c r="C11" s="19">
        <f>60186883919+2060595</f>
        <v>60188944514</v>
      </c>
      <c r="E11" s="19">
        <v>303569121</v>
      </c>
      <c r="G11" s="19">
        <f t="shared" si="0"/>
        <v>59885375393</v>
      </c>
      <c r="I11" s="19">
        <v>60188944514</v>
      </c>
      <c r="K11" s="19">
        <v>303569121</v>
      </c>
      <c r="M11" s="19">
        <v>59885375393</v>
      </c>
    </row>
    <row r="12" spans="1:18" ht="21.75" customHeight="1" x14ac:dyDescent="0.2">
      <c r="A12" s="6" t="s">
        <v>440</v>
      </c>
      <c r="C12" s="19">
        <v>975</v>
      </c>
      <c r="E12" s="19">
        <v>0</v>
      </c>
      <c r="G12" s="19">
        <f t="shared" si="0"/>
        <v>975</v>
      </c>
      <c r="I12" s="19">
        <v>975</v>
      </c>
      <c r="K12" s="19">
        <v>0</v>
      </c>
      <c r="M12" s="19">
        <v>975</v>
      </c>
    </row>
    <row r="13" spans="1:18" ht="21.75" customHeight="1" x14ac:dyDescent="0.2">
      <c r="A13" s="6" t="s">
        <v>441</v>
      </c>
      <c r="C13" s="19">
        <v>1136725344599</v>
      </c>
      <c r="E13" s="19">
        <v>4574506636</v>
      </c>
      <c r="G13" s="19">
        <f t="shared" si="0"/>
        <v>1132150837963</v>
      </c>
      <c r="I13" s="19">
        <v>1136725344599</v>
      </c>
      <c r="K13" s="19">
        <v>4574506636</v>
      </c>
      <c r="M13" s="19">
        <v>1132150837963</v>
      </c>
    </row>
    <row r="14" spans="1:18" ht="21.75" customHeight="1" x14ac:dyDescent="0.2">
      <c r="A14" s="6" t="s">
        <v>460</v>
      </c>
      <c r="C14" s="19">
        <v>3096494</v>
      </c>
      <c r="E14" s="19">
        <v>0</v>
      </c>
      <c r="G14" s="19">
        <f t="shared" si="0"/>
        <v>3096494</v>
      </c>
      <c r="I14" s="19">
        <v>3096494</v>
      </c>
      <c r="K14" s="19">
        <v>0</v>
      </c>
      <c r="M14" s="19">
        <v>3096494</v>
      </c>
    </row>
    <row r="15" spans="1:18" ht="21.75" customHeight="1" x14ac:dyDescent="0.2">
      <c r="A15" s="6" t="s">
        <v>464</v>
      </c>
      <c r="C15" s="19">
        <v>152249359466</v>
      </c>
      <c r="E15" s="19">
        <f>727170820+293944443</f>
        <v>1021115263</v>
      </c>
      <c r="G15" s="19">
        <f t="shared" si="0"/>
        <v>151228244203</v>
      </c>
      <c r="I15" s="19">
        <v>152249359466</v>
      </c>
      <c r="K15" s="19">
        <v>1021115263</v>
      </c>
      <c r="M15" s="19">
        <v>151228244203</v>
      </c>
      <c r="R15" s="19"/>
    </row>
    <row r="16" spans="1:18" ht="21.75" customHeight="1" x14ac:dyDescent="0.2">
      <c r="A16" s="6" t="s">
        <v>463</v>
      </c>
      <c r="C16" s="19">
        <v>828980708198</v>
      </c>
      <c r="E16" s="19">
        <v>4284384714</v>
      </c>
      <c r="G16" s="19">
        <f t="shared" si="0"/>
        <v>824696323484</v>
      </c>
      <c r="I16" s="19">
        <v>828980708198</v>
      </c>
      <c r="K16" s="19">
        <v>4284384714</v>
      </c>
      <c r="M16" s="19">
        <v>824696323484</v>
      </c>
    </row>
    <row r="17" spans="1:18" ht="21.75" customHeight="1" x14ac:dyDescent="0.2">
      <c r="A17" s="6" t="s">
        <v>466</v>
      </c>
      <c r="C17" s="19">
        <v>281634418681</v>
      </c>
      <c r="E17" s="19">
        <v>3226478989</v>
      </c>
      <c r="G17" s="19">
        <f t="shared" si="0"/>
        <v>278407939692</v>
      </c>
      <c r="I17" s="19">
        <v>281634418681</v>
      </c>
      <c r="K17" s="19">
        <v>3226478989</v>
      </c>
      <c r="M17" s="19">
        <v>278407939692</v>
      </c>
    </row>
    <row r="18" spans="1:18" ht="21.75" customHeight="1" x14ac:dyDescent="0.2">
      <c r="A18" s="6" t="s">
        <v>465</v>
      </c>
      <c r="C18" s="19">
        <v>527694393107</v>
      </c>
      <c r="E18" s="19">
        <v>2315543301</v>
      </c>
      <c r="G18" s="19">
        <f t="shared" si="0"/>
        <v>525378849806</v>
      </c>
      <c r="I18" s="19">
        <v>527694393107</v>
      </c>
      <c r="K18" s="19">
        <v>2315543301</v>
      </c>
      <c r="M18" s="19">
        <v>525378849806</v>
      </c>
      <c r="R18" s="19"/>
    </row>
    <row r="19" spans="1:18" ht="21.75" customHeight="1" x14ac:dyDescent="0.2">
      <c r="A19" s="6" t="s">
        <v>459</v>
      </c>
      <c r="C19" s="19">
        <v>211130316</v>
      </c>
      <c r="E19" s="19">
        <v>0</v>
      </c>
      <c r="G19" s="19">
        <f t="shared" si="0"/>
        <v>211130316</v>
      </c>
      <c r="I19" s="19">
        <v>211130316</v>
      </c>
      <c r="K19" s="19">
        <v>0</v>
      </c>
      <c r="M19" s="19">
        <v>211130316</v>
      </c>
      <c r="R19" s="19"/>
    </row>
    <row r="20" spans="1:18" ht="21.75" customHeight="1" x14ac:dyDescent="0.2">
      <c r="A20" s="6" t="s">
        <v>467</v>
      </c>
      <c r="C20" s="19">
        <v>148012441476</v>
      </c>
      <c r="E20" s="19">
        <v>122722863</v>
      </c>
      <c r="G20" s="19">
        <f t="shared" si="0"/>
        <v>147889718613</v>
      </c>
      <c r="I20" s="19">
        <v>148012441476</v>
      </c>
      <c r="K20" s="19">
        <v>122722863</v>
      </c>
      <c r="M20" s="19">
        <v>147889718613</v>
      </c>
      <c r="R20" s="19"/>
    </row>
    <row r="21" spans="1:18" ht="21.75" customHeight="1" thickBot="1" x14ac:dyDescent="0.25">
      <c r="A21" s="38" t="s">
        <v>60</v>
      </c>
      <c r="C21" s="36">
        <f>SUM(C8:C20)</f>
        <v>4700376838432</v>
      </c>
      <c r="E21" s="36">
        <f>SUM(E8:E20)</f>
        <v>16087817190</v>
      </c>
      <c r="G21" s="36">
        <f>SUM(G8:G20)</f>
        <v>4684289021242</v>
      </c>
      <c r="I21" s="36">
        <f>SUM(I8:I20)</f>
        <v>4700376838432</v>
      </c>
      <c r="K21" s="36">
        <f>SUM(K8:K20)</f>
        <v>16087817190</v>
      </c>
      <c r="M21" s="36">
        <f>SUM(M8:M20)</f>
        <v>4684289021242</v>
      </c>
      <c r="R21" s="19"/>
    </row>
    <row r="22" spans="1:18" ht="21.75" customHeight="1" thickTop="1" x14ac:dyDescent="0.2">
      <c r="A22" s="6"/>
      <c r="C22" s="19"/>
      <c r="E22" s="19"/>
      <c r="G22" s="19"/>
      <c r="I22" s="19"/>
      <c r="K22" s="19"/>
      <c r="M22" s="19"/>
      <c r="R22" s="19"/>
    </row>
    <row r="23" spans="1:18" ht="21.75" customHeight="1" x14ac:dyDescent="0.2">
      <c r="A23" s="6"/>
      <c r="C23" s="19"/>
      <c r="E23" s="19"/>
      <c r="G23" s="19"/>
      <c r="I23" s="19"/>
      <c r="K23" s="19"/>
      <c r="M23" s="19"/>
      <c r="R23" s="15"/>
    </row>
    <row r="24" spans="1:18" ht="21.75" customHeight="1" x14ac:dyDescent="0.2">
      <c r="A24" s="6"/>
      <c r="C24" s="19"/>
      <c r="E24" s="19"/>
      <c r="G24" s="19"/>
      <c r="I24" s="19"/>
      <c r="K24" s="19"/>
      <c r="M24" s="19"/>
    </row>
    <row r="25" spans="1:18" ht="21.75" customHeight="1" x14ac:dyDescent="0.2">
      <c r="A25" s="6"/>
      <c r="C25" s="19"/>
      <c r="E25" s="19"/>
      <c r="G25" s="19"/>
      <c r="I25" s="19"/>
      <c r="K25" s="19"/>
      <c r="M25" s="19"/>
    </row>
    <row r="26" spans="1:18" ht="21.75" customHeight="1" x14ac:dyDescent="0.2">
      <c r="A26" s="6"/>
      <c r="C26" s="19"/>
      <c r="E26" s="19"/>
      <c r="G26" s="19"/>
      <c r="I26" s="19"/>
      <c r="K26" s="19"/>
      <c r="M26" s="19"/>
    </row>
    <row r="27" spans="1:18" ht="21.75" customHeight="1" x14ac:dyDescent="0.2">
      <c r="A27" s="6"/>
      <c r="C27" s="19"/>
      <c r="E27" s="19"/>
      <c r="G27" s="19"/>
      <c r="I27" s="19"/>
      <c r="K27" s="19"/>
      <c r="M27" s="19"/>
    </row>
    <row r="28" spans="1:18" ht="21.75" customHeight="1" x14ac:dyDescent="0.2">
      <c r="A28" s="6"/>
      <c r="C28" s="19"/>
      <c r="E28" s="19"/>
      <c r="G28" s="19"/>
      <c r="I28" s="19"/>
      <c r="K28" s="19"/>
      <c r="M28" s="19"/>
    </row>
    <row r="29" spans="1:18" ht="21.75" customHeight="1" x14ac:dyDescent="0.2">
      <c r="A29" s="6"/>
      <c r="C29" s="19"/>
      <c r="E29" s="19"/>
      <c r="G29" s="19"/>
      <c r="I29" s="19"/>
      <c r="K29" s="19"/>
      <c r="M29" s="19"/>
    </row>
    <row r="30" spans="1:18" ht="21.75" customHeight="1" x14ac:dyDescent="0.2">
      <c r="A30" s="6"/>
      <c r="C30" s="19"/>
      <c r="E30" s="19"/>
      <c r="G30" s="19"/>
      <c r="I30" s="19"/>
      <c r="K30" s="19"/>
      <c r="M30" s="19"/>
    </row>
    <row r="31" spans="1:18" ht="21.75" customHeight="1" x14ac:dyDescent="0.2">
      <c r="A31" s="6"/>
      <c r="C31" s="19"/>
      <c r="E31" s="19"/>
      <c r="G31" s="19"/>
      <c r="I31" s="19"/>
      <c r="K31" s="19"/>
      <c r="M31" s="19"/>
    </row>
    <row r="32" spans="1:18" ht="21.75" customHeight="1" x14ac:dyDescent="0.2">
      <c r="A32" s="6"/>
      <c r="C32" s="19"/>
      <c r="E32" s="19"/>
      <c r="G32" s="19"/>
      <c r="I32" s="19"/>
      <c r="K32" s="19"/>
      <c r="M32" s="19"/>
    </row>
    <row r="33" spans="1:13" ht="21.75" customHeight="1" x14ac:dyDescent="0.2">
      <c r="A33" s="6"/>
      <c r="C33" s="19"/>
      <c r="E33" s="19"/>
      <c r="G33" s="19"/>
      <c r="I33" s="19"/>
      <c r="K33" s="19"/>
      <c r="M33" s="19"/>
    </row>
    <row r="34" spans="1:13" ht="21.75" customHeight="1" x14ac:dyDescent="0.2">
      <c r="A34" s="6"/>
      <c r="C34" s="19"/>
      <c r="E34" s="19"/>
      <c r="G34" s="19"/>
      <c r="I34" s="19"/>
      <c r="K34" s="19"/>
      <c r="M34" s="19"/>
    </row>
    <row r="35" spans="1:13" ht="21.75" customHeight="1" x14ac:dyDescent="0.2">
      <c r="A35" s="6"/>
      <c r="C35" s="19"/>
      <c r="E35" s="19"/>
      <c r="G35" s="19"/>
      <c r="I35" s="19"/>
      <c r="K35" s="19"/>
      <c r="M35" s="19"/>
    </row>
    <row r="36" spans="1:13" ht="21.75" customHeight="1" x14ac:dyDescent="0.2">
      <c r="A36" s="6"/>
      <c r="C36" s="19"/>
      <c r="E36" s="19"/>
      <c r="G36" s="19"/>
      <c r="I36" s="19"/>
      <c r="K36" s="19"/>
      <c r="M36" s="19"/>
    </row>
    <row r="37" spans="1:13" ht="21.75" customHeight="1" x14ac:dyDescent="0.2">
      <c r="A37" s="6"/>
      <c r="C37" s="19"/>
      <c r="E37" s="19"/>
      <c r="G37" s="19"/>
      <c r="I37" s="19"/>
      <c r="K37" s="19"/>
      <c r="M37" s="19"/>
    </row>
    <row r="38" spans="1:13" ht="21.75" customHeight="1" x14ac:dyDescent="0.2">
      <c r="A38" s="6"/>
      <c r="C38" s="19"/>
      <c r="E38" s="19"/>
      <c r="G38" s="19"/>
      <c r="I38" s="19"/>
      <c r="K38" s="19"/>
      <c r="M38" s="19"/>
    </row>
    <row r="39" spans="1:13" ht="21.75" customHeight="1" x14ac:dyDescent="0.2">
      <c r="A39" s="6"/>
      <c r="C39" s="19"/>
      <c r="E39" s="19"/>
      <c r="G39" s="19"/>
      <c r="I39" s="19"/>
      <c r="K39" s="19"/>
      <c r="M39" s="19"/>
    </row>
    <row r="40" spans="1:13" ht="21.75" customHeight="1" x14ac:dyDescent="0.2">
      <c r="A40" s="6"/>
      <c r="C40" s="19"/>
      <c r="E40" s="19"/>
      <c r="G40" s="19"/>
      <c r="I40" s="19"/>
      <c r="K40" s="19"/>
      <c r="M40" s="19"/>
    </row>
    <row r="41" spans="1:13" ht="21.75" customHeight="1" x14ac:dyDescent="0.2">
      <c r="A41" s="6"/>
      <c r="C41" s="19"/>
      <c r="E41" s="19"/>
      <c r="G41" s="19"/>
      <c r="I41" s="19"/>
      <c r="K41" s="19"/>
      <c r="M41" s="19"/>
    </row>
    <row r="42" spans="1:13" ht="21.75" customHeight="1" x14ac:dyDescent="0.2">
      <c r="A42" s="6"/>
      <c r="C42" s="19"/>
      <c r="E42" s="19"/>
      <c r="G42" s="19"/>
      <c r="I42" s="19"/>
      <c r="K42" s="19"/>
      <c r="M42" s="19"/>
    </row>
    <row r="43" spans="1:13" ht="21.75" customHeight="1" x14ac:dyDescent="0.2">
      <c r="A43" s="6"/>
      <c r="C43" s="19"/>
      <c r="E43" s="19"/>
      <c r="G43" s="19"/>
      <c r="I43" s="19"/>
      <c r="K43" s="19"/>
      <c r="M43" s="19"/>
    </row>
    <row r="44" spans="1:13" ht="21.75" customHeight="1" x14ac:dyDescent="0.2">
      <c r="A44" s="6"/>
      <c r="C44" s="19"/>
      <c r="E44" s="19"/>
      <c r="G44" s="19"/>
      <c r="I44" s="19"/>
      <c r="K44" s="19"/>
      <c r="M44" s="19"/>
    </row>
    <row r="45" spans="1:13" ht="21.75" customHeight="1" x14ac:dyDescent="0.2">
      <c r="A45" s="6"/>
      <c r="C45" s="19"/>
      <c r="E45" s="19"/>
      <c r="G45" s="19"/>
      <c r="I45" s="19"/>
      <c r="K45" s="19"/>
      <c r="M45" s="19"/>
    </row>
    <row r="46" spans="1:13" ht="21.75" customHeight="1" x14ac:dyDescent="0.2">
      <c r="A46" s="6"/>
      <c r="C46" s="19"/>
      <c r="E46" s="19"/>
      <c r="G46" s="19"/>
      <c r="I46" s="19"/>
      <c r="K46" s="19"/>
      <c r="M46" s="19"/>
    </row>
    <row r="47" spans="1:13" ht="21.75" customHeight="1" x14ac:dyDescent="0.2">
      <c r="A47" s="6"/>
      <c r="C47" s="19"/>
      <c r="E47" s="19"/>
      <c r="G47" s="19"/>
      <c r="I47" s="19"/>
      <c r="K47" s="19"/>
      <c r="M47" s="19"/>
    </row>
    <row r="48" spans="1:13" ht="21.75" customHeight="1" x14ac:dyDescent="0.2">
      <c r="A48" s="6"/>
      <c r="C48" s="19"/>
      <c r="E48" s="19"/>
      <c r="G48" s="19"/>
      <c r="I48" s="19"/>
      <c r="K48" s="19"/>
      <c r="M48" s="19"/>
    </row>
    <row r="49" spans="1:13" ht="21.75" customHeight="1" x14ac:dyDescent="0.2">
      <c r="A49" s="6"/>
      <c r="C49" s="19"/>
      <c r="E49" s="19"/>
      <c r="G49" s="19"/>
      <c r="I49" s="19"/>
      <c r="K49" s="19"/>
      <c r="M49" s="19"/>
    </row>
    <row r="50" spans="1:13" ht="21.75" customHeight="1" x14ac:dyDescent="0.2">
      <c r="A50" s="6"/>
      <c r="C50" s="19"/>
      <c r="E50" s="19"/>
      <c r="G50" s="19"/>
      <c r="I50" s="19"/>
      <c r="K50" s="19"/>
      <c r="M50" s="19"/>
    </row>
    <row r="51" spans="1:13" ht="21.75" customHeight="1" x14ac:dyDescent="0.2">
      <c r="A51" s="6"/>
      <c r="C51" s="19"/>
      <c r="E51" s="19"/>
      <c r="G51" s="19"/>
      <c r="I51" s="19"/>
      <c r="K51" s="19"/>
      <c r="M51" s="19"/>
    </row>
    <row r="52" spans="1:13" ht="21.75" customHeight="1" x14ac:dyDescent="0.2">
      <c r="A52" s="6"/>
      <c r="C52" s="19"/>
      <c r="E52" s="19"/>
      <c r="G52" s="19"/>
      <c r="I52" s="19"/>
      <c r="K52" s="19"/>
      <c r="M52" s="19"/>
    </row>
    <row r="53" spans="1:13" ht="21.75" customHeight="1" x14ac:dyDescent="0.2">
      <c r="A53" s="6"/>
      <c r="C53" s="19"/>
      <c r="E53" s="19"/>
      <c r="G53" s="19"/>
      <c r="I53" s="19"/>
      <c r="K53" s="19"/>
      <c r="M53" s="19"/>
    </row>
    <row r="54" spans="1:13" ht="21.75" customHeight="1" x14ac:dyDescent="0.2">
      <c r="A54" s="6"/>
      <c r="C54" s="19"/>
      <c r="E54" s="19"/>
      <c r="G54" s="19"/>
      <c r="I54" s="19"/>
      <c r="K54" s="19"/>
      <c r="M54" s="19"/>
    </row>
    <row r="55" spans="1:13" ht="21.75" customHeight="1" x14ac:dyDescent="0.2">
      <c r="A55" s="6"/>
      <c r="C55" s="19"/>
      <c r="E55" s="19"/>
      <c r="G55" s="19"/>
      <c r="I55" s="19"/>
      <c r="K55" s="19"/>
      <c r="M55" s="19"/>
    </row>
    <row r="56" spans="1:13" ht="21.75" customHeight="1" x14ac:dyDescent="0.2">
      <c r="A56" s="6"/>
      <c r="C56" s="19"/>
      <c r="E56" s="19"/>
      <c r="G56" s="19"/>
      <c r="I56" s="19"/>
      <c r="K56" s="19"/>
      <c r="M56" s="19"/>
    </row>
    <row r="57" spans="1:13" ht="21.75" customHeight="1" x14ac:dyDescent="0.2">
      <c r="A57" s="6"/>
      <c r="C57" s="19"/>
      <c r="E57" s="19"/>
      <c r="G57" s="19"/>
      <c r="I57" s="19"/>
      <c r="K57" s="19"/>
      <c r="M57" s="19"/>
    </row>
    <row r="58" spans="1:13" ht="21.75" customHeight="1" x14ac:dyDescent="0.2">
      <c r="A58" s="6"/>
      <c r="C58" s="19"/>
      <c r="E58" s="19"/>
      <c r="G58" s="19"/>
      <c r="I58" s="19"/>
      <c r="K58" s="19"/>
      <c r="M58" s="19"/>
    </row>
    <row r="59" spans="1:13" ht="21.75" customHeight="1" x14ac:dyDescent="0.2">
      <c r="A59" s="6"/>
      <c r="C59" s="19"/>
      <c r="E59" s="19"/>
      <c r="G59" s="19"/>
      <c r="I59" s="19"/>
      <c r="K59" s="19"/>
      <c r="M59" s="19"/>
    </row>
    <row r="60" spans="1:13" ht="21.75" customHeight="1" x14ac:dyDescent="0.2">
      <c r="A60" s="6"/>
      <c r="C60" s="19"/>
      <c r="E60" s="19"/>
      <c r="G60" s="19"/>
      <c r="I60" s="19"/>
      <c r="K60" s="19"/>
      <c r="M60" s="19"/>
    </row>
    <row r="61" spans="1:13" ht="21.75" customHeight="1" x14ac:dyDescent="0.2">
      <c r="A61" s="6"/>
      <c r="C61" s="19"/>
      <c r="E61" s="19"/>
      <c r="G61" s="19"/>
      <c r="I61" s="19"/>
      <c r="K61" s="19"/>
      <c r="M61" s="19"/>
    </row>
    <row r="62" spans="1:13" ht="21.75" customHeight="1" x14ac:dyDescent="0.2">
      <c r="A62" s="6"/>
      <c r="C62" s="19"/>
      <c r="E62" s="19"/>
      <c r="G62" s="19"/>
      <c r="I62" s="19"/>
      <c r="K62" s="19"/>
      <c r="M62" s="19"/>
    </row>
    <row r="63" spans="1:13" ht="21.75" customHeight="1" x14ac:dyDescent="0.2">
      <c r="A63" s="6"/>
      <c r="C63" s="19"/>
      <c r="E63" s="19"/>
      <c r="G63" s="19"/>
      <c r="I63" s="19"/>
      <c r="K63" s="19"/>
      <c r="M63" s="19"/>
    </row>
    <row r="64" spans="1:13" ht="21.75" customHeight="1" x14ac:dyDescent="0.2">
      <c r="A64" s="6"/>
      <c r="C64" s="19"/>
      <c r="E64" s="19"/>
      <c r="G64" s="19"/>
      <c r="I64" s="19"/>
      <c r="K64" s="19"/>
      <c r="M64" s="19"/>
    </row>
    <row r="65" spans="1:13" ht="21.75" customHeight="1" x14ac:dyDescent="0.2">
      <c r="A65" s="6"/>
      <c r="C65" s="19"/>
      <c r="E65" s="19"/>
      <c r="G65" s="19"/>
      <c r="I65" s="19"/>
      <c r="K65" s="19"/>
      <c r="M65" s="19"/>
    </row>
    <row r="66" spans="1:13" ht="21.75" customHeight="1" x14ac:dyDescent="0.2">
      <c r="A66" s="6"/>
      <c r="C66" s="19"/>
      <c r="E66" s="19"/>
      <c r="G66" s="19"/>
      <c r="I66" s="19"/>
      <c r="K66" s="19"/>
      <c r="M66" s="19"/>
    </row>
    <row r="67" spans="1:13" ht="21.75" customHeight="1" x14ac:dyDescent="0.2">
      <c r="A67" s="6"/>
      <c r="C67" s="19"/>
      <c r="E67" s="19"/>
      <c r="G67" s="19"/>
      <c r="I67" s="19"/>
      <c r="K67" s="19"/>
      <c r="M67" s="19"/>
    </row>
    <row r="68" spans="1:13" ht="21.75" customHeight="1" x14ac:dyDescent="0.2">
      <c r="A68" s="6"/>
      <c r="C68" s="19"/>
      <c r="E68" s="19"/>
      <c r="G68" s="19"/>
      <c r="I68" s="19"/>
      <c r="K68" s="19"/>
      <c r="M68" s="19"/>
    </row>
    <row r="69" spans="1:13" ht="21.75" customHeight="1" x14ac:dyDescent="0.2">
      <c r="A69" s="6"/>
      <c r="C69" s="19"/>
      <c r="E69" s="19"/>
      <c r="G69" s="19"/>
      <c r="I69" s="19"/>
      <c r="K69" s="19"/>
      <c r="M69" s="19"/>
    </row>
    <row r="70" spans="1:13" ht="21.75" customHeight="1" x14ac:dyDescent="0.2">
      <c r="A70" s="6"/>
      <c r="C70" s="19"/>
      <c r="E70" s="19"/>
      <c r="G70" s="19"/>
      <c r="I70" s="19"/>
      <c r="K70" s="19"/>
      <c r="M70" s="19"/>
    </row>
    <row r="71" spans="1:13" ht="21.75" customHeight="1" x14ac:dyDescent="0.2">
      <c r="A71" s="6"/>
      <c r="C71" s="19"/>
      <c r="E71" s="19"/>
      <c r="G71" s="19"/>
      <c r="I71" s="19"/>
      <c r="K71" s="19"/>
      <c r="M71" s="19"/>
    </row>
    <row r="72" spans="1:13" ht="21.75" customHeight="1" x14ac:dyDescent="0.2">
      <c r="A72" s="6"/>
      <c r="C72" s="19"/>
      <c r="E72" s="19"/>
      <c r="G72" s="19"/>
      <c r="I72" s="19"/>
      <c r="K72" s="19"/>
      <c r="M72" s="19"/>
    </row>
    <row r="73" spans="1:13" ht="21.75" customHeight="1" x14ac:dyDescent="0.2">
      <c r="A73" s="6"/>
      <c r="C73" s="19"/>
      <c r="E73" s="19"/>
      <c r="G73" s="19"/>
      <c r="I73" s="19"/>
      <c r="K73" s="19"/>
      <c r="M73" s="19"/>
    </row>
    <row r="74" spans="1:13" ht="21.75" customHeight="1" x14ac:dyDescent="0.2">
      <c r="A74" s="6"/>
      <c r="C74" s="19"/>
      <c r="E74" s="19"/>
      <c r="G74" s="19"/>
      <c r="I74" s="19"/>
      <c r="K74" s="19"/>
      <c r="M74" s="19"/>
    </row>
    <row r="75" spans="1:13" ht="21.75" customHeight="1" x14ac:dyDescent="0.2">
      <c r="A75" s="6"/>
      <c r="C75" s="19"/>
      <c r="E75" s="19"/>
      <c r="G75" s="19"/>
      <c r="I75" s="19"/>
      <c r="K75" s="19"/>
      <c r="M75" s="19"/>
    </row>
    <row r="76" spans="1:13" ht="21.75" customHeight="1" x14ac:dyDescent="0.2">
      <c r="A76" s="6"/>
      <c r="C76" s="19"/>
      <c r="E76" s="19"/>
      <c r="G76" s="19"/>
      <c r="I76" s="19"/>
      <c r="K76" s="19"/>
      <c r="M76" s="19"/>
    </row>
    <row r="77" spans="1:13" ht="21.75" customHeight="1" x14ac:dyDescent="0.2">
      <c r="A77" s="6"/>
      <c r="C77" s="19"/>
      <c r="E77" s="19"/>
      <c r="G77" s="19"/>
      <c r="I77" s="19"/>
      <c r="K77" s="19"/>
      <c r="M77" s="19"/>
    </row>
    <row r="78" spans="1:13" ht="21.75" customHeight="1" x14ac:dyDescent="0.2">
      <c r="A78" s="6"/>
      <c r="C78" s="19"/>
      <c r="E78" s="19"/>
      <c r="G78" s="19"/>
      <c r="I78" s="19"/>
      <c r="K78" s="19"/>
      <c r="M78" s="19"/>
    </row>
    <row r="79" spans="1:13" ht="21.75" customHeight="1" x14ac:dyDescent="0.2">
      <c r="A79" s="6"/>
      <c r="C79" s="19"/>
      <c r="E79" s="19"/>
      <c r="G79" s="19"/>
      <c r="I79" s="19"/>
      <c r="K79" s="19"/>
      <c r="M79" s="19"/>
    </row>
    <row r="80" spans="1:13" ht="21.75" customHeight="1" x14ac:dyDescent="0.2">
      <c r="A80" s="6"/>
      <c r="C80" s="19"/>
      <c r="E80" s="19"/>
      <c r="G80" s="19"/>
      <c r="I80" s="19"/>
      <c r="K80" s="19"/>
      <c r="M80" s="19"/>
    </row>
    <row r="81" spans="1:13" ht="21.75" customHeight="1" x14ac:dyDescent="0.2">
      <c r="A81" s="6"/>
      <c r="C81" s="19"/>
      <c r="E81" s="19"/>
      <c r="G81" s="19"/>
      <c r="I81" s="19"/>
      <c r="K81" s="19"/>
      <c r="M81" s="19"/>
    </row>
    <row r="82" spans="1:13" ht="21.75" customHeight="1" x14ac:dyDescent="0.2">
      <c r="A82" s="6"/>
      <c r="C82" s="19"/>
      <c r="E82" s="19"/>
      <c r="G82" s="19"/>
      <c r="I82" s="19"/>
      <c r="K82" s="19"/>
      <c r="M82" s="19"/>
    </row>
    <row r="83" spans="1:13" ht="21.75" customHeight="1" x14ac:dyDescent="0.2">
      <c r="A83" s="6"/>
      <c r="C83" s="19"/>
      <c r="E83" s="19"/>
      <c r="G83" s="19"/>
      <c r="I83" s="19"/>
      <c r="K83" s="19"/>
      <c r="M83" s="19"/>
    </row>
    <row r="84" spans="1:13" ht="21.75" customHeight="1" x14ac:dyDescent="0.2">
      <c r="A84" s="6"/>
      <c r="C84" s="19"/>
      <c r="E84" s="19"/>
      <c r="G84" s="19"/>
      <c r="I84" s="19"/>
      <c r="K84" s="19"/>
      <c r="M84" s="19"/>
    </row>
    <row r="85" spans="1:13" ht="21.75" customHeight="1" x14ac:dyDescent="0.2">
      <c r="A85" s="6"/>
      <c r="C85" s="19"/>
      <c r="E85" s="19"/>
      <c r="G85" s="19"/>
      <c r="I85" s="19"/>
      <c r="K85" s="19"/>
      <c r="M85" s="19"/>
    </row>
    <row r="86" spans="1:13" ht="21.75" customHeight="1" x14ac:dyDescent="0.2">
      <c r="A86" s="6"/>
      <c r="C86" s="19"/>
      <c r="E86" s="19"/>
      <c r="G86" s="19"/>
      <c r="I86" s="19"/>
      <c r="K86" s="19"/>
      <c r="M86" s="19"/>
    </row>
    <row r="87" spans="1:13" ht="21.75" customHeight="1" x14ac:dyDescent="0.2">
      <c r="A87" s="6"/>
      <c r="C87" s="19"/>
      <c r="E87" s="19"/>
      <c r="G87" s="19"/>
      <c r="I87" s="19"/>
      <c r="K87" s="19"/>
      <c r="M87" s="19"/>
    </row>
    <row r="88" spans="1:13" ht="21.75" customHeight="1" x14ac:dyDescent="0.2">
      <c r="A88" s="6"/>
      <c r="C88" s="19"/>
      <c r="E88" s="19"/>
      <c r="G88" s="19"/>
      <c r="I88" s="19"/>
      <c r="K88" s="19"/>
      <c r="M88" s="19"/>
    </row>
    <row r="89" spans="1:13" ht="21.75" customHeight="1" x14ac:dyDescent="0.2">
      <c r="A89" s="6"/>
      <c r="C89" s="19"/>
      <c r="E89" s="19"/>
      <c r="G89" s="19"/>
      <c r="I89" s="19"/>
      <c r="K89" s="19"/>
      <c r="M89" s="19"/>
    </row>
    <row r="90" spans="1:13" ht="21.75" customHeight="1" x14ac:dyDescent="0.2">
      <c r="A90" s="6"/>
      <c r="C90" s="19"/>
      <c r="E90" s="19"/>
      <c r="G90" s="19"/>
      <c r="I90" s="19"/>
      <c r="K90" s="19"/>
      <c r="M90" s="19"/>
    </row>
    <row r="91" spans="1:13" ht="21.75" customHeight="1" x14ac:dyDescent="0.2">
      <c r="A91" s="6"/>
      <c r="C91" s="19"/>
      <c r="E91" s="19"/>
      <c r="G91" s="19"/>
      <c r="I91" s="19"/>
      <c r="K91" s="19"/>
      <c r="M91" s="19"/>
    </row>
    <row r="92" spans="1:13" ht="21.75" customHeight="1" x14ac:dyDescent="0.2">
      <c r="A92" s="6"/>
      <c r="C92" s="19"/>
      <c r="E92" s="19"/>
      <c r="G92" s="19"/>
      <c r="I92" s="19"/>
      <c r="K92" s="19"/>
      <c r="M92" s="19"/>
    </row>
    <row r="93" spans="1:13" ht="21.75" customHeight="1" x14ac:dyDescent="0.2">
      <c r="A93" s="6"/>
      <c r="C93" s="19"/>
      <c r="E93" s="19"/>
      <c r="G93" s="19"/>
      <c r="I93" s="19"/>
      <c r="K93" s="19"/>
      <c r="M93" s="19"/>
    </row>
    <row r="94" spans="1:13" ht="21.75" customHeight="1" x14ac:dyDescent="0.2">
      <c r="A94" s="6"/>
      <c r="C94" s="19"/>
      <c r="E94" s="19"/>
      <c r="G94" s="19"/>
      <c r="I94" s="19"/>
      <c r="K94" s="19"/>
      <c r="M94" s="19"/>
    </row>
    <row r="95" spans="1:13" ht="21.75" customHeight="1" x14ac:dyDescent="0.2">
      <c r="A95" s="6"/>
      <c r="C95" s="19"/>
      <c r="E95" s="19"/>
      <c r="G95" s="19"/>
      <c r="I95" s="19"/>
      <c r="K95" s="19"/>
      <c r="M95" s="19"/>
    </row>
    <row r="96" spans="1:13" ht="21.75" customHeight="1" x14ac:dyDescent="0.2">
      <c r="A96" s="6"/>
      <c r="C96" s="19"/>
      <c r="E96" s="19"/>
      <c r="G96" s="19"/>
      <c r="I96" s="19"/>
      <c r="K96" s="19"/>
      <c r="M96" s="19"/>
    </row>
    <row r="97" spans="1:13" ht="21.75" customHeight="1" x14ac:dyDescent="0.2">
      <c r="A97" s="6"/>
      <c r="C97" s="19"/>
      <c r="E97" s="19"/>
      <c r="G97" s="19"/>
      <c r="I97" s="19"/>
      <c r="K97" s="19"/>
      <c r="M97" s="19"/>
    </row>
    <row r="98" spans="1:13" ht="21.75" customHeight="1" x14ac:dyDescent="0.2">
      <c r="A98" s="6"/>
      <c r="C98" s="19"/>
      <c r="E98" s="19"/>
      <c r="G98" s="19"/>
      <c r="I98" s="19"/>
      <c r="K98" s="19"/>
      <c r="M98" s="19"/>
    </row>
    <row r="99" spans="1:13" ht="21.75" customHeight="1" x14ac:dyDescent="0.2">
      <c r="A99" s="6"/>
      <c r="C99" s="19"/>
      <c r="E99" s="19"/>
      <c r="G99" s="19"/>
      <c r="I99" s="19"/>
      <c r="K99" s="19"/>
      <c r="M99" s="19"/>
    </row>
    <row r="100" spans="1:13" ht="21.75" customHeight="1" x14ac:dyDescent="0.2">
      <c r="A100" s="6"/>
      <c r="C100" s="19"/>
      <c r="E100" s="19"/>
      <c r="G100" s="19"/>
      <c r="I100" s="19"/>
      <c r="K100" s="19"/>
      <c r="M100" s="19"/>
    </row>
    <row r="101" spans="1:13" ht="21.75" customHeight="1" x14ac:dyDescent="0.2">
      <c r="A101" s="6"/>
      <c r="C101" s="19"/>
      <c r="E101" s="19"/>
      <c r="G101" s="19"/>
      <c r="I101" s="19"/>
      <c r="K101" s="19"/>
      <c r="M101" s="19"/>
    </row>
    <row r="102" spans="1:13" ht="21.75" customHeight="1" x14ac:dyDescent="0.2">
      <c r="A102" s="6"/>
      <c r="C102" s="19"/>
      <c r="E102" s="19"/>
      <c r="G102" s="19"/>
      <c r="I102" s="19"/>
      <c r="K102" s="19"/>
      <c r="M102" s="19"/>
    </row>
    <row r="103" spans="1:13" ht="21.75" customHeight="1" x14ac:dyDescent="0.2">
      <c r="A103" s="6"/>
      <c r="C103" s="19"/>
      <c r="E103" s="19"/>
      <c r="G103" s="19"/>
      <c r="I103" s="19"/>
      <c r="K103" s="19"/>
      <c r="M103" s="19"/>
    </row>
    <row r="104" spans="1:13" ht="21.75" customHeight="1" x14ac:dyDescent="0.2">
      <c r="A104" s="6"/>
      <c r="C104" s="19"/>
      <c r="E104" s="19"/>
      <c r="G104" s="19"/>
      <c r="I104" s="19"/>
      <c r="K104" s="19"/>
      <c r="M104" s="19"/>
    </row>
    <row r="105" spans="1:13" ht="21.75" customHeight="1" x14ac:dyDescent="0.2">
      <c r="A105" s="6"/>
      <c r="C105" s="19"/>
      <c r="E105" s="19"/>
      <c r="G105" s="19"/>
      <c r="I105" s="19"/>
      <c r="K105" s="19"/>
      <c r="M105" s="19"/>
    </row>
    <row r="106" spans="1:13" ht="21.75" customHeight="1" x14ac:dyDescent="0.2">
      <c r="A106" s="6"/>
      <c r="C106" s="19"/>
      <c r="E106" s="19"/>
      <c r="G106" s="19"/>
      <c r="I106" s="19"/>
      <c r="K106" s="19"/>
      <c r="M106" s="19"/>
    </row>
    <row r="107" spans="1:13" ht="21.75" customHeight="1" x14ac:dyDescent="0.2">
      <c r="A107" s="6"/>
      <c r="C107" s="19"/>
      <c r="E107" s="19"/>
      <c r="G107" s="19"/>
      <c r="I107" s="19"/>
      <c r="K107" s="19"/>
      <c r="M107" s="19"/>
    </row>
    <row r="108" spans="1:13" ht="21.75" customHeight="1" x14ac:dyDescent="0.2">
      <c r="A108" s="6"/>
      <c r="C108" s="19"/>
      <c r="E108" s="19"/>
      <c r="G108" s="19"/>
      <c r="I108" s="19"/>
      <c r="K108" s="19"/>
      <c r="M108" s="19"/>
    </row>
    <row r="109" spans="1:13" ht="21.75" customHeight="1" x14ac:dyDescent="0.2">
      <c r="A109" s="6"/>
      <c r="C109" s="19"/>
      <c r="E109" s="19"/>
      <c r="G109" s="19"/>
      <c r="I109" s="19"/>
      <c r="K109" s="19"/>
      <c r="M109" s="19"/>
    </row>
    <row r="110" spans="1:13" ht="21.75" customHeight="1" x14ac:dyDescent="0.2">
      <c r="A110" s="6"/>
      <c r="C110" s="19"/>
      <c r="E110" s="19"/>
      <c r="G110" s="19"/>
      <c r="I110" s="19"/>
      <c r="K110" s="19"/>
      <c r="M110" s="19"/>
    </row>
    <row r="111" spans="1:13" ht="21.75" customHeight="1" x14ac:dyDescent="0.2">
      <c r="A111" s="6"/>
      <c r="C111" s="19"/>
      <c r="E111" s="19"/>
      <c r="G111" s="19"/>
      <c r="I111" s="19"/>
      <c r="K111" s="19"/>
      <c r="M111" s="19"/>
    </row>
    <row r="112" spans="1:13" ht="21.75" customHeight="1" x14ac:dyDescent="0.2">
      <c r="A112" s="6"/>
      <c r="C112" s="19"/>
      <c r="E112" s="19"/>
      <c r="G112" s="19"/>
      <c r="I112" s="19"/>
      <c r="K112" s="19"/>
      <c r="M112" s="19"/>
    </row>
    <row r="113" spans="1:13" ht="21.75" customHeight="1" x14ac:dyDescent="0.2">
      <c r="A113" s="6"/>
      <c r="C113" s="19"/>
      <c r="E113" s="19"/>
      <c r="G113" s="19"/>
      <c r="I113" s="19"/>
      <c r="K113" s="19"/>
      <c r="M113" s="19"/>
    </row>
    <row r="114" spans="1:13" ht="21.75" customHeight="1" x14ac:dyDescent="0.2">
      <c r="A114" s="6"/>
      <c r="C114" s="19"/>
      <c r="E114" s="19"/>
      <c r="G114" s="19"/>
      <c r="I114" s="19"/>
      <c r="K114" s="19"/>
      <c r="M114" s="19"/>
    </row>
    <row r="115" spans="1:13" ht="21.75" customHeight="1" x14ac:dyDescent="0.2">
      <c r="A115" s="6"/>
      <c r="C115" s="19"/>
      <c r="E115" s="19"/>
      <c r="G115" s="19"/>
      <c r="I115" s="19"/>
      <c r="K115" s="19"/>
      <c r="M115" s="19"/>
    </row>
    <row r="116" spans="1:13" ht="21.75" customHeight="1" x14ac:dyDescent="0.2">
      <c r="A116" s="6"/>
      <c r="C116" s="19"/>
      <c r="E116" s="19"/>
      <c r="G116" s="19"/>
      <c r="I116" s="19"/>
      <c r="K116" s="19"/>
      <c r="M116" s="19"/>
    </row>
    <row r="117" spans="1:13" ht="21.75" customHeight="1" x14ac:dyDescent="0.2">
      <c r="A117" s="6"/>
      <c r="C117" s="19"/>
      <c r="E117" s="19"/>
      <c r="G117" s="19"/>
      <c r="I117" s="19"/>
      <c r="K117" s="19"/>
      <c r="M117" s="19"/>
    </row>
    <row r="118" spans="1:13" ht="21.75" customHeight="1" x14ac:dyDescent="0.2">
      <c r="A118" s="6"/>
      <c r="C118" s="19"/>
      <c r="E118" s="19"/>
      <c r="G118" s="19"/>
      <c r="I118" s="19"/>
      <c r="K118" s="19"/>
      <c r="M118" s="19"/>
    </row>
    <row r="119" spans="1:13" ht="21.75" customHeight="1" x14ac:dyDescent="0.2">
      <c r="A119" s="6"/>
      <c r="C119" s="19"/>
      <c r="E119" s="19"/>
      <c r="G119" s="19"/>
      <c r="I119" s="19"/>
      <c r="K119" s="19"/>
      <c r="M119" s="19"/>
    </row>
    <row r="120" spans="1:13" ht="21.75" customHeight="1" x14ac:dyDescent="0.2">
      <c r="A120" s="6"/>
      <c r="C120" s="19"/>
      <c r="E120" s="19"/>
      <c r="G120" s="19"/>
      <c r="I120" s="19"/>
      <c r="K120" s="19"/>
      <c r="M120" s="19"/>
    </row>
    <row r="121" spans="1:13" ht="21.75" customHeight="1" x14ac:dyDescent="0.2">
      <c r="A121" s="6"/>
      <c r="C121" s="19"/>
      <c r="E121" s="19"/>
      <c r="G121" s="19"/>
      <c r="I121" s="19"/>
      <c r="K121" s="19"/>
      <c r="M121" s="19"/>
    </row>
    <row r="122" spans="1:13" ht="21.75" customHeight="1" x14ac:dyDescent="0.2">
      <c r="A122" s="6"/>
      <c r="C122" s="19"/>
      <c r="E122" s="19"/>
      <c r="G122" s="19"/>
      <c r="I122" s="19"/>
      <c r="K122" s="19"/>
      <c r="M122" s="19"/>
    </row>
    <row r="123" spans="1:13" ht="21.75" customHeight="1" x14ac:dyDescent="0.2">
      <c r="A123" s="6"/>
      <c r="C123" s="19"/>
      <c r="E123" s="19"/>
      <c r="G123" s="19"/>
      <c r="I123" s="19"/>
      <c r="K123" s="19"/>
      <c r="M123" s="19"/>
    </row>
    <row r="124" spans="1:13" ht="21.75" customHeight="1" x14ac:dyDescent="0.2">
      <c r="A124" s="6"/>
      <c r="C124" s="19"/>
      <c r="E124" s="19"/>
      <c r="G124" s="19"/>
      <c r="I124" s="19"/>
      <c r="K124" s="19"/>
      <c r="M124" s="19"/>
    </row>
    <row r="125" spans="1:13" ht="21.75" customHeight="1" x14ac:dyDescent="0.2">
      <c r="A125" s="6"/>
      <c r="C125" s="19"/>
      <c r="E125" s="19"/>
      <c r="G125" s="19"/>
      <c r="I125" s="19"/>
      <c r="K125" s="19"/>
      <c r="M125" s="19"/>
    </row>
    <row r="126" spans="1:13" ht="21.75" customHeight="1" x14ac:dyDescent="0.2">
      <c r="A126" s="6"/>
      <c r="C126" s="19"/>
      <c r="E126" s="19"/>
      <c r="G126" s="19"/>
      <c r="I126" s="19"/>
      <c r="K126" s="19"/>
      <c r="M126" s="19"/>
    </row>
    <row r="127" spans="1:13" ht="21.75" customHeight="1" x14ac:dyDescent="0.2">
      <c r="A127" s="6"/>
      <c r="C127" s="19"/>
      <c r="E127" s="19"/>
      <c r="G127" s="19"/>
      <c r="I127" s="19"/>
      <c r="K127" s="19"/>
      <c r="M127" s="19"/>
    </row>
    <row r="128" spans="1:13" ht="21.75" customHeight="1" x14ac:dyDescent="0.2">
      <c r="A128" s="6"/>
      <c r="C128" s="19"/>
      <c r="E128" s="19"/>
      <c r="G128" s="19"/>
      <c r="I128" s="19"/>
      <c r="K128" s="19"/>
      <c r="M128" s="19"/>
    </row>
    <row r="129" spans="1:13" ht="21.75" customHeight="1" x14ac:dyDescent="0.2">
      <c r="A129" s="6"/>
      <c r="C129" s="19"/>
      <c r="E129" s="19"/>
      <c r="G129" s="19"/>
      <c r="I129" s="19"/>
      <c r="K129" s="19"/>
      <c r="M129" s="19"/>
    </row>
    <row r="130" spans="1:13" ht="21.75" customHeight="1" x14ac:dyDescent="0.2">
      <c r="A130" s="6"/>
      <c r="C130" s="19"/>
      <c r="E130" s="19"/>
      <c r="G130" s="19"/>
      <c r="I130" s="19"/>
      <c r="K130" s="19"/>
      <c r="M130" s="19"/>
    </row>
    <row r="131" spans="1:13" ht="21.75" customHeight="1" x14ac:dyDescent="0.2">
      <c r="A131" s="6"/>
      <c r="C131" s="19"/>
      <c r="E131" s="19"/>
      <c r="G131" s="19"/>
      <c r="I131" s="19"/>
      <c r="K131" s="19"/>
      <c r="M131" s="19"/>
    </row>
    <row r="132" spans="1:13" ht="21.75" customHeight="1" x14ac:dyDescent="0.2">
      <c r="A132" s="6"/>
      <c r="C132" s="19"/>
      <c r="E132" s="19"/>
      <c r="G132" s="19"/>
      <c r="I132" s="19"/>
      <c r="K132" s="19"/>
      <c r="M132" s="19"/>
    </row>
    <row r="133" spans="1:13" ht="21.75" customHeight="1" x14ac:dyDescent="0.2">
      <c r="A133" s="6"/>
      <c r="C133" s="19"/>
      <c r="E133" s="19"/>
      <c r="G133" s="19"/>
      <c r="I133" s="19"/>
      <c r="K133" s="19"/>
      <c r="M133" s="19"/>
    </row>
    <row r="134" spans="1:13" ht="21.75" customHeight="1" x14ac:dyDescent="0.2">
      <c r="A134" s="6"/>
      <c r="C134" s="19"/>
      <c r="E134" s="19"/>
      <c r="G134" s="19"/>
      <c r="I134" s="19"/>
      <c r="K134" s="19"/>
      <c r="M134" s="19"/>
    </row>
    <row r="135" spans="1:13" ht="21.75" customHeight="1" x14ac:dyDescent="0.2">
      <c r="A135" s="6"/>
      <c r="C135" s="19"/>
      <c r="E135" s="19"/>
      <c r="G135" s="19"/>
      <c r="I135" s="19"/>
      <c r="K135" s="19"/>
      <c r="M135" s="19"/>
    </row>
    <row r="136" spans="1:13" ht="21.75" customHeight="1" x14ac:dyDescent="0.2">
      <c r="A136" s="6"/>
      <c r="C136" s="19"/>
      <c r="E136" s="19"/>
      <c r="G136" s="19"/>
      <c r="I136" s="19"/>
      <c r="K136" s="19"/>
      <c r="M136" s="19"/>
    </row>
    <row r="137" spans="1:13" ht="21.75" customHeight="1" x14ac:dyDescent="0.2">
      <c r="A137" s="6"/>
      <c r="C137" s="19"/>
      <c r="E137" s="19"/>
      <c r="G137" s="19"/>
      <c r="I137" s="19"/>
      <c r="K137" s="19"/>
      <c r="M137" s="19"/>
    </row>
    <row r="138" spans="1:13" ht="21.75" customHeight="1" x14ac:dyDescent="0.2">
      <c r="A138" s="6"/>
      <c r="C138" s="19"/>
      <c r="E138" s="19"/>
      <c r="G138" s="19"/>
      <c r="I138" s="19"/>
      <c r="K138" s="19"/>
      <c r="M138" s="19"/>
    </row>
    <row r="139" spans="1:13" ht="21.75" customHeight="1" x14ac:dyDescent="0.2">
      <c r="A139" s="6"/>
      <c r="C139" s="19"/>
      <c r="E139" s="19"/>
      <c r="G139" s="19"/>
      <c r="I139" s="19"/>
      <c r="K139" s="19"/>
      <c r="M139" s="19"/>
    </row>
    <row r="140" spans="1:13" ht="21.75" customHeight="1" x14ac:dyDescent="0.2">
      <c r="A140" s="6"/>
      <c r="C140" s="19"/>
      <c r="E140" s="19"/>
      <c r="G140" s="19"/>
      <c r="I140" s="19"/>
      <c r="K140" s="19"/>
      <c r="M140" s="19"/>
    </row>
    <row r="141" spans="1:13" ht="21.75" customHeight="1" x14ac:dyDescent="0.2">
      <c r="A141" s="6"/>
      <c r="C141" s="19"/>
      <c r="E141" s="19"/>
      <c r="G141" s="19"/>
      <c r="I141" s="19"/>
      <c r="K141" s="19"/>
      <c r="M141" s="19"/>
    </row>
    <row r="142" spans="1:13" ht="21.75" customHeight="1" x14ac:dyDescent="0.2">
      <c r="A142" s="6"/>
      <c r="C142" s="19"/>
      <c r="E142" s="19"/>
      <c r="G142" s="19"/>
      <c r="I142" s="19"/>
      <c r="K142" s="19"/>
      <c r="M142" s="19"/>
    </row>
    <row r="143" spans="1:13" ht="21.75" customHeight="1" x14ac:dyDescent="0.2">
      <c r="A143" s="6"/>
      <c r="C143" s="19"/>
      <c r="E143" s="19"/>
      <c r="G143" s="19"/>
      <c r="I143" s="19"/>
      <c r="K143" s="19"/>
      <c r="M143" s="19"/>
    </row>
    <row r="144" spans="1:13" ht="21.75" customHeight="1" x14ac:dyDescent="0.2">
      <c r="A144" s="6"/>
      <c r="C144" s="19"/>
      <c r="E144" s="19"/>
      <c r="G144" s="19"/>
      <c r="I144" s="19"/>
      <c r="K144" s="19"/>
      <c r="M144" s="19"/>
    </row>
    <row r="145" spans="1:13" ht="21.75" customHeight="1" x14ac:dyDescent="0.2">
      <c r="A145" s="6"/>
      <c r="C145" s="19"/>
      <c r="E145" s="19"/>
      <c r="G145" s="19"/>
      <c r="I145" s="19"/>
      <c r="K145" s="19"/>
      <c r="M145" s="19"/>
    </row>
    <row r="146" spans="1:13" ht="21.75" customHeight="1" x14ac:dyDescent="0.2">
      <c r="A146" s="6"/>
      <c r="C146" s="19"/>
      <c r="E146" s="19"/>
      <c r="G146" s="19"/>
      <c r="I146" s="19"/>
      <c r="K146" s="19"/>
      <c r="M146" s="19"/>
    </row>
    <row r="147" spans="1:13" ht="21.75" customHeight="1" x14ac:dyDescent="0.2">
      <c r="A147" s="6"/>
      <c r="C147" s="19"/>
      <c r="E147" s="19"/>
      <c r="G147" s="19"/>
      <c r="I147" s="19"/>
      <c r="K147" s="19"/>
      <c r="M147" s="19"/>
    </row>
    <row r="148" spans="1:13" ht="21.75" customHeight="1" x14ac:dyDescent="0.2">
      <c r="A148" s="6"/>
      <c r="C148" s="19"/>
      <c r="E148" s="19"/>
      <c r="G148" s="19"/>
      <c r="I148" s="19"/>
      <c r="K148" s="19"/>
      <c r="M148" s="19"/>
    </row>
    <row r="149" spans="1:13" ht="21.75" customHeight="1" x14ac:dyDescent="0.2">
      <c r="A149" s="6"/>
      <c r="C149" s="19"/>
      <c r="E149" s="19"/>
      <c r="G149" s="19"/>
      <c r="I149" s="19"/>
      <c r="K149" s="19"/>
      <c r="M149" s="19"/>
    </row>
    <row r="150" spans="1:13" ht="21.75" customHeight="1" x14ac:dyDescent="0.2">
      <c r="A150" s="6"/>
      <c r="C150" s="19"/>
      <c r="E150" s="19"/>
      <c r="G150" s="19"/>
      <c r="I150" s="19"/>
      <c r="K150" s="19"/>
      <c r="M150" s="19"/>
    </row>
    <row r="151" spans="1:13" ht="21.75" customHeight="1" x14ac:dyDescent="0.2">
      <c r="A151" s="6"/>
      <c r="C151" s="19"/>
      <c r="E151" s="19"/>
      <c r="G151" s="19"/>
      <c r="I151" s="19"/>
      <c r="K151" s="19"/>
      <c r="M151" s="19"/>
    </row>
    <row r="152" spans="1:13" ht="21.75" customHeight="1" x14ac:dyDescent="0.2">
      <c r="A152" s="6"/>
      <c r="C152" s="19"/>
      <c r="E152" s="19"/>
      <c r="G152" s="19"/>
      <c r="I152" s="19"/>
      <c r="K152" s="19"/>
      <c r="M152" s="19"/>
    </row>
    <row r="153" spans="1:13" ht="21.75" customHeight="1" x14ac:dyDescent="0.2">
      <c r="A153" s="6"/>
      <c r="C153" s="19"/>
      <c r="E153" s="19"/>
      <c r="G153" s="19"/>
      <c r="I153" s="19"/>
      <c r="K153" s="19"/>
      <c r="M153" s="19"/>
    </row>
    <row r="154" spans="1:13" ht="21.75" customHeight="1" x14ac:dyDescent="0.2">
      <c r="A154" s="6"/>
      <c r="C154" s="19"/>
      <c r="E154" s="19"/>
      <c r="G154" s="19"/>
      <c r="I154" s="19"/>
      <c r="K154" s="19"/>
      <c r="M154" s="19"/>
    </row>
    <row r="155" spans="1:13" ht="21.75" customHeight="1" x14ac:dyDescent="0.2">
      <c r="A155" s="6"/>
      <c r="C155" s="19"/>
      <c r="E155" s="19"/>
      <c r="G155" s="19"/>
      <c r="I155" s="19"/>
      <c r="K155" s="19"/>
      <c r="M155" s="19"/>
    </row>
    <row r="156" spans="1:13" ht="21.75" customHeight="1" x14ac:dyDescent="0.2">
      <c r="A156" s="6"/>
      <c r="C156" s="19"/>
      <c r="E156" s="19"/>
      <c r="G156" s="19"/>
      <c r="I156" s="19"/>
      <c r="K156" s="19"/>
      <c r="M156" s="19"/>
    </row>
    <row r="157" spans="1:13" ht="21.75" customHeight="1" x14ac:dyDescent="0.2">
      <c r="A157" s="6"/>
      <c r="C157" s="19"/>
      <c r="E157" s="19"/>
      <c r="G157" s="19"/>
      <c r="I157" s="19"/>
      <c r="K157" s="19"/>
      <c r="M157" s="19"/>
    </row>
    <row r="158" spans="1:13" ht="21.75" customHeight="1" x14ac:dyDescent="0.2">
      <c r="A158" s="6"/>
      <c r="C158" s="19"/>
      <c r="E158" s="19"/>
      <c r="G158" s="19"/>
      <c r="I158" s="19"/>
      <c r="K158" s="19"/>
      <c r="M158" s="19"/>
    </row>
    <row r="159" spans="1:13" ht="21.75" customHeight="1" x14ac:dyDescent="0.2">
      <c r="A159" s="6"/>
      <c r="C159" s="19"/>
      <c r="E159" s="19"/>
      <c r="G159" s="19"/>
      <c r="I159" s="19"/>
      <c r="K159" s="19"/>
      <c r="M159" s="19"/>
    </row>
    <row r="160" spans="1:13" ht="21.75" customHeight="1" x14ac:dyDescent="0.2">
      <c r="A160" s="6"/>
      <c r="C160" s="19"/>
      <c r="E160" s="19"/>
      <c r="G160" s="19"/>
      <c r="I160" s="19"/>
      <c r="K160" s="19"/>
      <c r="M160" s="19"/>
    </row>
    <row r="161" spans="1:13" ht="21.75" customHeight="1" x14ac:dyDescent="0.2">
      <c r="A161" s="6"/>
      <c r="C161" s="19"/>
      <c r="E161" s="19"/>
      <c r="G161" s="19"/>
      <c r="I161" s="19"/>
      <c r="K161" s="19"/>
      <c r="M161" s="19"/>
    </row>
    <row r="162" spans="1:13" ht="21.75" customHeight="1" x14ac:dyDescent="0.2">
      <c r="A162" s="6"/>
      <c r="C162" s="19"/>
      <c r="E162" s="19"/>
      <c r="G162" s="19"/>
      <c r="I162" s="19"/>
      <c r="K162" s="19"/>
      <c r="M162" s="19"/>
    </row>
    <row r="163" spans="1:13" ht="21.75" customHeight="1" x14ac:dyDescent="0.2">
      <c r="A163" s="6"/>
      <c r="C163" s="19"/>
      <c r="E163" s="19"/>
      <c r="G163" s="19"/>
      <c r="I163" s="19"/>
      <c r="K163" s="19"/>
      <c r="M163" s="19"/>
    </row>
    <row r="164" spans="1:13" ht="21.75" customHeight="1" x14ac:dyDescent="0.2">
      <c r="A164" s="6"/>
      <c r="C164" s="19"/>
      <c r="E164" s="19"/>
      <c r="G164" s="19"/>
      <c r="I164" s="19"/>
      <c r="K164" s="19"/>
      <c r="M164" s="19"/>
    </row>
    <row r="165" spans="1:13" ht="21.75" customHeight="1" x14ac:dyDescent="0.2">
      <c r="A165" s="6"/>
      <c r="C165" s="19"/>
      <c r="E165" s="19"/>
      <c r="G165" s="19"/>
      <c r="I165" s="19"/>
      <c r="K165" s="19"/>
      <c r="M165" s="19"/>
    </row>
    <row r="166" spans="1:13" ht="21.75" customHeight="1" x14ac:dyDescent="0.2">
      <c r="A166" s="6"/>
      <c r="C166" s="19"/>
      <c r="E166" s="19"/>
      <c r="G166" s="19"/>
      <c r="I166" s="19"/>
      <c r="K166" s="19"/>
      <c r="M166" s="19"/>
    </row>
    <row r="167" spans="1:13" ht="21.75" customHeight="1" x14ac:dyDescent="0.2">
      <c r="A167" s="6"/>
      <c r="C167" s="19"/>
      <c r="E167" s="19"/>
      <c r="G167" s="19"/>
      <c r="I167" s="19"/>
      <c r="K167" s="19"/>
      <c r="M167" s="19"/>
    </row>
    <row r="168" spans="1:13" ht="21.75" customHeight="1" x14ac:dyDescent="0.2">
      <c r="A168" s="6"/>
      <c r="C168" s="19"/>
      <c r="E168" s="19"/>
      <c r="G168" s="19"/>
      <c r="I168" s="19"/>
      <c r="K168" s="19"/>
      <c r="M168" s="19"/>
    </row>
    <row r="169" spans="1:13" ht="21.75" customHeight="1" x14ac:dyDescent="0.2">
      <c r="A169" s="6"/>
      <c r="C169" s="19"/>
      <c r="E169" s="19"/>
      <c r="G169" s="19"/>
      <c r="I169" s="19"/>
      <c r="K169" s="19"/>
      <c r="M169" s="19"/>
    </row>
    <row r="170" spans="1:13" ht="21.75" customHeight="1" x14ac:dyDescent="0.2">
      <c r="A170" s="6"/>
      <c r="C170" s="19"/>
      <c r="E170" s="19"/>
      <c r="G170" s="19"/>
      <c r="I170" s="19"/>
      <c r="K170" s="19"/>
      <c r="M170" s="19"/>
    </row>
    <row r="171" spans="1:13" ht="21.75" customHeight="1" x14ac:dyDescent="0.2">
      <c r="A171" s="6"/>
      <c r="C171" s="19"/>
      <c r="E171" s="19"/>
      <c r="G171" s="19"/>
      <c r="I171" s="19"/>
      <c r="K171" s="19"/>
      <c r="M171" s="19"/>
    </row>
    <row r="172" spans="1:13" ht="21.75" customHeight="1" x14ac:dyDescent="0.2">
      <c r="A172" s="6"/>
      <c r="C172" s="19"/>
      <c r="E172" s="19"/>
      <c r="G172" s="19"/>
      <c r="I172" s="19"/>
      <c r="K172" s="19"/>
      <c r="M172" s="19"/>
    </row>
    <row r="173" spans="1:13" ht="21.75" customHeight="1" x14ac:dyDescent="0.2">
      <c r="A173" s="6"/>
      <c r="C173" s="19"/>
      <c r="E173" s="19"/>
      <c r="G173" s="19"/>
      <c r="I173" s="19"/>
      <c r="K173" s="19"/>
      <c r="M173" s="19"/>
    </row>
    <row r="174" spans="1:13" ht="21.75" customHeight="1" x14ac:dyDescent="0.2">
      <c r="A174" s="6"/>
      <c r="C174" s="19"/>
      <c r="E174" s="19"/>
      <c r="G174" s="19"/>
      <c r="I174" s="19"/>
      <c r="K174" s="19"/>
      <c r="M174" s="19"/>
    </row>
    <row r="175" spans="1:13" ht="21.75" customHeight="1" x14ac:dyDescent="0.2">
      <c r="A175" s="6"/>
      <c r="C175" s="19"/>
      <c r="E175" s="19"/>
      <c r="G175" s="19"/>
      <c r="I175" s="19"/>
      <c r="K175" s="19"/>
      <c r="M175" s="19"/>
    </row>
    <row r="176" spans="1:13" ht="21.75" customHeight="1" x14ac:dyDescent="0.2">
      <c r="A176" s="6"/>
      <c r="C176" s="19"/>
      <c r="E176" s="19"/>
      <c r="G176" s="19"/>
      <c r="I176" s="19"/>
      <c r="K176" s="19"/>
      <c r="M176" s="19"/>
    </row>
    <row r="177" spans="1:13" ht="21.75" customHeight="1" x14ac:dyDescent="0.2">
      <c r="A177" s="6"/>
      <c r="C177" s="19"/>
      <c r="E177" s="19"/>
      <c r="G177" s="19"/>
      <c r="I177" s="19"/>
      <c r="K177" s="19"/>
      <c r="M177" s="19"/>
    </row>
    <row r="178" spans="1:13" ht="21.75" customHeight="1" x14ac:dyDescent="0.2">
      <c r="A178" s="6"/>
      <c r="C178" s="19"/>
      <c r="E178" s="19"/>
      <c r="G178" s="19"/>
      <c r="I178" s="19"/>
      <c r="K178" s="19"/>
      <c r="M178" s="19"/>
    </row>
    <row r="179" spans="1:13" ht="21.75" customHeight="1" x14ac:dyDescent="0.2">
      <c r="A179" s="6"/>
      <c r="C179" s="19"/>
      <c r="E179" s="19"/>
      <c r="G179" s="19"/>
      <c r="I179" s="19"/>
      <c r="K179" s="19"/>
      <c r="M179" s="19"/>
    </row>
    <row r="180" spans="1:13" ht="21.75" customHeight="1" x14ac:dyDescent="0.2">
      <c r="A180" s="6"/>
      <c r="C180" s="19"/>
      <c r="E180" s="19"/>
      <c r="G180" s="19"/>
      <c r="I180" s="19"/>
      <c r="K180" s="19"/>
      <c r="M180" s="19"/>
    </row>
    <row r="181" spans="1:13" ht="21.75" customHeight="1" x14ac:dyDescent="0.2">
      <c r="A181" s="6"/>
      <c r="C181" s="19"/>
      <c r="E181" s="19"/>
      <c r="G181" s="19"/>
      <c r="I181" s="19"/>
      <c r="K181" s="19"/>
      <c r="M181" s="19"/>
    </row>
    <row r="182" spans="1:13" ht="21.75" customHeight="1" x14ac:dyDescent="0.2">
      <c r="A182" s="6"/>
      <c r="C182" s="19"/>
      <c r="E182" s="19"/>
      <c r="G182" s="19"/>
      <c r="I182" s="19"/>
      <c r="K182" s="19"/>
      <c r="M182" s="19"/>
    </row>
    <row r="183" spans="1:13" ht="21.75" customHeight="1" x14ac:dyDescent="0.2">
      <c r="A183" s="6"/>
      <c r="C183" s="19"/>
      <c r="E183" s="19"/>
      <c r="G183" s="19"/>
      <c r="I183" s="19"/>
      <c r="K183" s="19"/>
      <c r="M183" s="19"/>
    </row>
    <row r="184" spans="1:13" ht="21.75" customHeight="1" x14ac:dyDescent="0.2">
      <c r="A184" s="6"/>
      <c r="C184" s="19"/>
      <c r="E184" s="19"/>
      <c r="G184" s="19"/>
      <c r="I184" s="19"/>
      <c r="K184" s="19"/>
      <c r="M184" s="19"/>
    </row>
    <row r="185" spans="1:13" ht="21.75" customHeight="1" x14ac:dyDescent="0.2">
      <c r="A185" s="6"/>
      <c r="C185" s="19"/>
      <c r="E185" s="19"/>
      <c r="G185" s="19"/>
      <c r="I185" s="19"/>
      <c r="K185" s="19"/>
      <c r="M185" s="19"/>
    </row>
    <row r="186" spans="1:13" ht="21.75" customHeight="1" x14ac:dyDescent="0.2">
      <c r="A186" s="6"/>
      <c r="C186" s="19"/>
      <c r="E186" s="19"/>
      <c r="G186" s="19"/>
      <c r="I186" s="19"/>
      <c r="K186" s="19"/>
      <c r="M186" s="19"/>
    </row>
    <row r="187" spans="1:13" ht="21.75" customHeight="1" x14ac:dyDescent="0.2">
      <c r="A187" s="6"/>
      <c r="C187" s="19"/>
      <c r="E187" s="19"/>
      <c r="G187" s="19"/>
      <c r="I187" s="19"/>
      <c r="K187" s="19"/>
      <c r="M187" s="19"/>
    </row>
    <row r="188" spans="1:13" ht="21.75" customHeight="1" x14ac:dyDescent="0.2">
      <c r="A188" s="6"/>
      <c r="C188" s="19"/>
      <c r="E188" s="19"/>
      <c r="G188" s="19"/>
      <c r="I188" s="19"/>
      <c r="K188" s="19"/>
      <c r="M188" s="19"/>
    </row>
    <row r="189" spans="1:13" ht="21.75" customHeight="1" x14ac:dyDescent="0.2">
      <c r="A189" s="6"/>
      <c r="C189" s="19"/>
      <c r="E189" s="19"/>
      <c r="G189" s="19"/>
      <c r="I189" s="19"/>
      <c r="K189" s="19"/>
      <c r="M189" s="19"/>
    </row>
    <row r="190" spans="1:13" ht="21.75" customHeight="1" x14ac:dyDescent="0.2">
      <c r="A190" s="6"/>
      <c r="C190" s="19"/>
      <c r="E190" s="19"/>
      <c r="G190" s="19"/>
      <c r="I190" s="19"/>
      <c r="K190" s="19"/>
      <c r="M190" s="19"/>
    </row>
    <row r="191" spans="1:13" ht="21.75" customHeight="1" x14ac:dyDescent="0.2">
      <c r="A191" s="6"/>
      <c r="C191" s="19"/>
      <c r="E191" s="19"/>
      <c r="G191" s="19"/>
      <c r="I191" s="19"/>
      <c r="K191" s="19"/>
      <c r="M191" s="19"/>
    </row>
    <row r="192" spans="1:13" ht="21.75" customHeight="1" x14ac:dyDescent="0.2">
      <c r="A192" s="6"/>
      <c r="C192" s="19"/>
      <c r="E192" s="19"/>
      <c r="G192" s="19"/>
      <c r="I192" s="19"/>
      <c r="K192" s="19"/>
      <c r="M192" s="19"/>
    </row>
    <row r="193" spans="1:13" ht="21.75" customHeight="1" x14ac:dyDescent="0.2">
      <c r="A193" s="6"/>
      <c r="C193" s="19"/>
      <c r="E193" s="19"/>
      <c r="G193" s="19"/>
      <c r="I193" s="19"/>
      <c r="K193" s="19"/>
      <c r="M193" s="19"/>
    </row>
    <row r="194" spans="1:13" ht="21.75" customHeight="1" x14ac:dyDescent="0.2">
      <c r="A194" s="6"/>
      <c r="C194" s="19"/>
      <c r="E194" s="19"/>
      <c r="G194" s="19"/>
      <c r="I194" s="19"/>
      <c r="K194" s="19"/>
      <c r="M194" s="19"/>
    </row>
    <row r="195" spans="1:13" ht="21.75" customHeight="1" x14ac:dyDescent="0.2">
      <c r="A195" s="6"/>
      <c r="C195" s="19"/>
      <c r="E195" s="19"/>
      <c r="G195" s="19"/>
      <c r="I195" s="19"/>
      <c r="K195" s="19"/>
      <c r="M195" s="19"/>
    </row>
    <row r="196" spans="1:13" ht="21.75" customHeight="1" x14ac:dyDescent="0.2">
      <c r="A196" s="6"/>
      <c r="C196" s="19"/>
      <c r="E196" s="19"/>
      <c r="G196" s="19"/>
      <c r="I196" s="19"/>
      <c r="K196" s="19"/>
      <c r="M196" s="19"/>
    </row>
    <row r="197" spans="1:13" ht="21.75" customHeight="1" x14ac:dyDescent="0.2">
      <c r="A197" s="6"/>
      <c r="C197" s="19"/>
      <c r="E197" s="19"/>
      <c r="G197" s="19"/>
      <c r="I197" s="19"/>
      <c r="K197" s="19"/>
      <c r="M197" s="19"/>
    </row>
    <row r="198" spans="1:13" ht="21.75" customHeight="1" x14ac:dyDescent="0.2">
      <c r="A198" s="6"/>
      <c r="C198" s="19"/>
      <c r="E198" s="19"/>
      <c r="G198" s="19"/>
      <c r="I198" s="19"/>
      <c r="K198" s="19"/>
      <c r="M198" s="19"/>
    </row>
    <row r="199" spans="1:13" ht="21.75" customHeight="1" x14ac:dyDescent="0.2">
      <c r="A199" s="6"/>
      <c r="C199" s="19"/>
      <c r="E199" s="19"/>
      <c r="G199" s="19"/>
      <c r="I199" s="19"/>
      <c r="K199" s="19"/>
      <c r="M199" s="19"/>
    </row>
    <row r="200" spans="1:13" ht="21.75" customHeight="1" x14ac:dyDescent="0.2">
      <c r="A200" s="6"/>
      <c r="C200" s="19"/>
      <c r="E200" s="19"/>
      <c r="G200" s="19"/>
      <c r="I200" s="19"/>
      <c r="K200" s="19"/>
      <c r="M200" s="19"/>
    </row>
    <row r="201" spans="1:13" ht="21.75" customHeight="1" x14ac:dyDescent="0.2">
      <c r="A201" s="6"/>
      <c r="C201" s="19"/>
      <c r="E201" s="19"/>
      <c r="G201" s="19"/>
      <c r="I201" s="19"/>
      <c r="K201" s="19"/>
      <c r="M201" s="19"/>
    </row>
    <row r="202" spans="1:13" ht="21.75" customHeight="1" x14ac:dyDescent="0.2">
      <c r="A202" s="6"/>
      <c r="C202" s="19"/>
      <c r="E202" s="19"/>
      <c r="G202" s="19"/>
      <c r="I202" s="19"/>
      <c r="K202" s="19"/>
      <c r="M202" s="19"/>
    </row>
    <row r="203" spans="1:13" ht="21.75" customHeight="1" x14ac:dyDescent="0.2">
      <c r="A203" s="6"/>
      <c r="C203" s="19"/>
      <c r="E203" s="19"/>
      <c r="G203" s="19"/>
      <c r="I203" s="19"/>
      <c r="K203" s="19"/>
      <c r="M203" s="19"/>
    </row>
    <row r="204" spans="1:13" ht="21.75" customHeight="1" x14ac:dyDescent="0.2">
      <c r="A204" s="6"/>
      <c r="C204" s="19"/>
      <c r="E204" s="19"/>
      <c r="G204" s="19"/>
      <c r="I204" s="19"/>
      <c r="K204" s="19"/>
      <c r="M204" s="19"/>
    </row>
    <row r="205" spans="1:13" ht="21.75" customHeight="1" x14ac:dyDescent="0.2">
      <c r="A205" s="6"/>
      <c r="C205" s="19"/>
      <c r="E205" s="19"/>
      <c r="G205" s="19"/>
      <c r="I205" s="19"/>
      <c r="K205" s="19"/>
      <c r="M205" s="19"/>
    </row>
    <row r="206" spans="1:13" ht="21.75" customHeight="1" x14ac:dyDescent="0.2">
      <c r="A206" s="6"/>
      <c r="C206" s="19"/>
      <c r="E206" s="19"/>
      <c r="G206" s="19"/>
      <c r="I206" s="19"/>
      <c r="K206" s="19"/>
      <c r="M206" s="19"/>
    </row>
    <row r="207" spans="1:13" ht="21.75" customHeight="1" x14ac:dyDescent="0.2">
      <c r="A207" s="6"/>
      <c r="C207" s="19"/>
      <c r="E207" s="19"/>
      <c r="G207" s="19"/>
      <c r="I207" s="19"/>
      <c r="K207" s="19"/>
      <c r="M207" s="19"/>
    </row>
    <row r="208" spans="1:13" ht="21.75" customHeight="1" x14ac:dyDescent="0.2">
      <c r="A208" s="6"/>
      <c r="C208" s="19"/>
      <c r="E208" s="19"/>
      <c r="G208" s="19"/>
      <c r="I208" s="19"/>
      <c r="K208" s="19"/>
      <c r="M208" s="19"/>
    </row>
    <row r="209" spans="1:13" ht="21.75" customHeight="1" x14ac:dyDescent="0.2">
      <c r="A209" s="6"/>
      <c r="C209" s="19"/>
      <c r="E209" s="19"/>
      <c r="G209" s="19"/>
      <c r="I209" s="19"/>
      <c r="K209" s="19"/>
      <c r="M209" s="19"/>
    </row>
    <row r="210" spans="1:13" ht="21.75" customHeight="1" x14ac:dyDescent="0.2">
      <c r="A210" s="6"/>
      <c r="C210" s="19"/>
      <c r="E210" s="19"/>
      <c r="G210" s="19"/>
      <c r="I210" s="19"/>
      <c r="K210" s="19"/>
      <c r="M210" s="19"/>
    </row>
    <row r="211" spans="1:13" ht="21.75" customHeight="1" x14ac:dyDescent="0.2">
      <c r="A211" s="6"/>
      <c r="C211" s="19"/>
      <c r="E211" s="19"/>
      <c r="G211" s="19"/>
      <c r="I211" s="19"/>
      <c r="K211" s="19"/>
      <c r="M211" s="19"/>
    </row>
    <row r="212" spans="1:13" ht="21.75" customHeight="1" x14ac:dyDescent="0.2">
      <c r="A212" s="6"/>
      <c r="C212" s="19"/>
      <c r="E212" s="19"/>
      <c r="G212" s="19"/>
      <c r="I212" s="19"/>
      <c r="K212" s="19"/>
      <c r="M212" s="19"/>
    </row>
    <row r="213" spans="1:13" ht="21.75" customHeight="1" x14ac:dyDescent="0.2">
      <c r="A213" s="6"/>
      <c r="C213" s="19"/>
      <c r="E213" s="19"/>
      <c r="G213" s="19"/>
      <c r="I213" s="19"/>
      <c r="K213" s="19"/>
      <c r="M213" s="19"/>
    </row>
    <row r="214" spans="1:13" ht="21.75" customHeight="1" x14ac:dyDescent="0.2">
      <c r="A214" s="6"/>
      <c r="C214" s="19"/>
      <c r="E214" s="19"/>
      <c r="G214" s="19"/>
      <c r="I214" s="19"/>
      <c r="K214" s="19"/>
      <c r="M214" s="19"/>
    </row>
    <row r="215" spans="1:13" ht="21.75" customHeight="1" x14ac:dyDescent="0.2">
      <c r="A215" s="6"/>
      <c r="C215" s="19"/>
      <c r="E215" s="19"/>
      <c r="G215" s="19"/>
      <c r="I215" s="19"/>
      <c r="K215" s="19"/>
      <c r="M215" s="19"/>
    </row>
    <row r="216" spans="1:13" ht="21.75" customHeight="1" x14ac:dyDescent="0.2">
      <c r="A216" s="6"/>
      <c r="C216" s="19"/>
      <c r="E216" s="19"/>
      <c r="G216" s="19"/>
      <c r="I216" s="19"/>
      <c r="K216" s="19"/>
      <c r="M216" s="19"/>
    </row>
    <row r="217" spans="1:13" ht="21.75" customHeight="1" x14ac:dyDescent="0.2">
      <c r="A217" s="6"/>
      <c r="C217" s="19"/>
      <c r="E217" s="19"/>
      <c r="G217" s="19"/>
      <c r="I217" s="19"/>
      <c r="K217" s="19"/>
      <c r="M217" s="19"/>
    </row>
    <row r="218" spans="1:13" ht="21.75" customHeight="1" x14ac:dyDescent="0.2">
      <c r="A218" s="6"/>
      <c r="C218" s="19"/>
      <c r="E218" s="19"/>
      <c r="G218" s="19"/>
      <c r="I218" s="19"/>
      <c r="K218" s="19"/>
      <c r="M218" s="19"/>
    </row>
    <row r="219" spans="1:13" ht="21.75" customHeight="1" x14ac:dyDescent="0.2">
      <c r="A219" s="6"/>
      <c r="C219" s="19"/>
      <c r="E219" s="19"/>
      <c r="G219" s="19"/>
      <c r="I219" s="19"/>
      <c r="K219" s="19"/>
      <c r="M219" s="19"/>
    </row>
    <row r="220" spans="1:13" ht="21.75" customHeight="1" x14ac:dyDescent="0.2">
      <c r="A220" s="6"/>
      <c r="C220" s="19"/>
      <c r="E220" s="19"/>
      <c r="G220" s="19"/>
      <c r="I220" s="19"/>
      <c r="K220" s="19"/>
      <c r="M220" s="19"/>
    </row>
    <row r="221" spans="1:13" ht="21.75" customHeight="1" x14ac:dyDescent="0.2">
      <c r="A221" s="6"/>
      <c r="C221" s="19"/>
      <c r="E221" s="19"/>
      <c r="G221" s="19"/>
      <c r="I221" s="19"/>
      <c r="K221" s="19"/>
      <c r="M221" s="19"/>
    </row>
    <row r="222" spans="1:13" ht="21.75" customHeight="1" x14ac:dyDescent="0.2">
      <c r="A222" s="6"/>
      <c r="C222" s="19"/>
      <c r="E222" s="19"/>
      <c r="G222" s="19"/>
      <c r="I222" s="19"/>
      <c r="K222" s="19"/>
      <c r="M222" s="19"/>
    </row>
    <row r="223" spans="1:13" ht="21.75" customHeight="1" x14ac:dyDescent="0.2">
      <c r="A223" s="6"/>
      <c r="C223" s="19"/>
      <c r="E223" s="19"/>
      <c r="G223" s="19"/>
      <c r="I223" s="19"/>
      <c r="K223" s="19"/>
      <c r="M223" s="19"/>
    </row>
    <row r="224" spans="1:13" ht="21.75" customHeight="1" x14ac:dyDescent="0.2">
      <c r="A224" s="6"/>
      <c r="C224" s="19"/>
      <c r="E224" s="19"/>
      <c r="G224" s="19"/>
      <c r="I224" s="19"/>
      <c r="K224" s="19"/>
      <c r="M224" s="19"/>
    </row>
    <row r="225" spans="1:13" ht="21.75" customHeight="1" x14ac:dyDescent="0.2">
      <c r="A225" s="6"/>
      <c r="C225" s="19"/>
      <c r="E225" s="19"/>
      <c r="G225" s="19"/>
      <c r="I225" s="19"/>
      <c r="K225" s="19"/>
      <c r="M225" s="19"/>
    </row>
    <row r="226" spans="1:13" ht="21.75" customHeight="1" x14ac:dyDescent="0.2">
      <c r="A226" s="6"/>
      <c r="C226" s="19"/>
      <c r="E226" s="19"/>
      <c r="G226" s="19"/>
      <c r="I226" s="19"/>
      <c r="K226" s="19"/>
      <c r="M226" s="19"/>
    </row>
    <row r="227" spans="1:13" ht="21.75" customHeight="1" x14ac:dyDescent="0.2">
      <c r="A227" s="6"/>
      <c r="C227" s="19"/>
      <c r="E227" s="19"/>
      <c r="G227" s="19"/>
      <c r="I227" s="19"/>
      <c r="K227" s="19"/>
      <c r="M227" s="19"/>
    </row>
    <row r="228" spans="1:13" ht="21.75" customHeight="1" x14ac:dyDescent="0.2">
      <c r="A228" s="6"/>
      <c r="C228" s="19"/>
      <c r="E228" s="19"/>
      <c r="G228" s="19"/>
      <c r="I228" s="19"/>
      <c r="K228" s="19"/>
      <c r="M228" s="19"/>
    </row>
    <row r="229" spans="1:13" ht="21.75" customHeight="1" x14ac:dyDescent="0.2">
      <c r="A229" s="6"/>
      <c r="C229" s="19"/>
      <c r="E229" s="19"/>
      <c r="G229" s="19"/>
      <c r="I229" s="19"/>
      <c r="K229" s="19"/>
      <c r="M229" s="19"/>
    </row>
    <row r="230" spans="1:13" ht="21.75" customHeight="1" x14ac:dyDescent="0.2">
      <c r="A230" s="6"/>
      <c r="C230" s="19"/>
      <c r="E230" s="19"/>
      <c r="G230" s="19"/>
      <c r="I230" s="19"/>
      <c r="K230" s="19"/>
      <c r="M230" s="19"/>
    </row>
    <row r="231" spans="1:13" ht="21.75" customHeight="1" x14ac:dyDescent="0.2">
      <c r="A231" s="6"/>
      <c r="C231" s="19"/>
      <c r="E231" s="19"/>
      <c r="G231" s="19"/>
      <c r="I231" s="19"/>
      <c r="K231" s="19"/>
      <c r="M231" s="19"/>
    </row>
    <row r="232" spans="1:13" ht="21.75" customHeight="1" x14ac:dyDescent="0.2">
      <c r="A232" s="6"/>
      <c r="C232" s="19"/>
      <c r="E232" s="19"/>
      <c r="G232" s="19"/>
      <c r="I232" s="19"/>
      <c r="K232" s="19"/>
      <c r="M232" s="19"/>
    </row>
    <row r="233" spans="1:13" ht="21.75" customHeight="1" x14ac:dyDescent="0.2">
      <c r="A233" s="6"/>
      <c r="C233" s="19"/>
      <c r="E233" s="19"/>
      <c r="G233" s="19"/>
      <c r="I233" s="19"/>
      <c r="K233" s="19"/>
      <c r="M233" s="19"/>
    </row>
    <row r="234" spans="1:13" ht="21.75" customHeight="1" x14ac:dyDescent="0.2">
      <c r="A234" s="6"/>
      <c r="C234" s="19"/>
      <c r="E234" s="19"/>
      <c r="G234" s="19"/>
      <c r="I234" s="19"/>
      <c r="K234" s="19"/>
      <c r="M234" s="19"/>
    </row>
    <row r="235" spans="1:13" ht="21.75" customHeight="1" x14ac:dyDescent="0.2">
      <c r="A235" s="6"/>
      <c r="C235" s="19"/>
      <c r="E235" s="19"/>
      <c r="G235" s="19"/>
      <c r="I235" s="19"/>
      <c r="K235" s="19"/>
      <c r="M235" s="19"/>
    </row>
    <row r="236" spans="1:13" ht="21.75" customHeight="1" x14ac:dyDescent="0.2">
      <c r="A236" s="6"/>
      <c r="C236" s="19"/>
      <c r="E236" s="19"/>
      <c r="G236" s="19"/>
      <c r="I236" s="19"/>
      <c r="K236" s="19"/>
      <c r="M236" s="19"/>
    </row>
    <row r="237" spans="1:13" ht="21.75" customHeight="1" x14ac:dyDescent="0.2">
      <c r="A237" s="6"/>
      <c r="C237" s="19"/>
      <c r="E237" s="19"/>
      <c r="G237" s="19"/>
      <c r="I237" s="19"/>
      <c r="K237" s="19"/>
      <c r="M237" s="19"/>
    </row>
    <row r="238" spans="1:13" ht="21.75" customHeight="1" x14ac:dyDescent="0.2">
      <c r="A238" s="6"/>
      <c r="C238" s="19"/>
      <c r="E238" s="19"/>
      <c r="G238" s="19"/>
      <c r="I238" s="19"/>
      <c r="K238" s="19"/>
      <c r="M238" s="19"/>
    </row>
    <row r="239" spans="1:13" ht="21.75" customHeight="1" x14ac:dyDescent="0.2">
      <c r="A239" s="6"/>
      <c r="C239" s="19"/>
      <c r="E239" s="19"/>
      <c r="G239" s="19"/>
      <c r="I239" s="19"/>
      <c r="K239" s="19"/>
      <c r="M239" s="19"/>
    </row>
    <row r="240" spans="1:13" ht="21.75" customHeight="1" x14ac:dyDescent="0.2">
      <c r="A240" s="6"/>
      <c r="C240" s="19"/>
      <c r="E240" s="19"/>
      <c r="G240" s="19"/>
      <c r="I240" s="19"/>
      <c r="K240" s="19"/>
      <c r="M240" s="19"/>
    </row>
    <row r="241" spans="1:13" ht="21.75" customHeight="1" x14ac:dyDescent="0.2">
      <c r="A241" s="6"/>
      <c r="C241" s="19"/>
      <c r="E241" s="19"/>
      <c r="G241" s="19"/>
      <c r="I241" s="19"/>
      <c r="K241" s="19"/>
      <c r="M241" s="19"/>
    </row>
    <row r="242" spans="1:13" ht="21.75" customHeight="1" x14ac:dyDescent="0.2">
      <c r="A242" s="6"/>
      <c r="C242" s="19"/>
      <c r="E242" s="19"/>
      <c r="G242" s="19"/>
      <c r="I242" s="19"/>
      <c r="K242" s="19"/>
      <c r="M242" s="19"/>
    </row>
    <row r="243" spans="1:13" ht="21.75" customHeight="1" x14ac:dyDescent="0.2">
      <c r="A243" s="6"/>
      <c r="C243" s="19"/>
      <c r="E243" s="19"/>
      <c r="G243" s="19"/>
      <c r="I243" s="19"/>
      <c r="K243" s="19"/>
      <c r="M243" s="19"/>
    </row>
    <row r="244" spans="1:13" ht="21.75" customHeight="1" x14ac:dyDescent="0.2">
      <c r="A244" s="6"/>
      <c r="C244" s="19"/>
      <c r="E244" s="19"/>
      <c r="G244" s="19"/>
      <c r="I244" s="19"/>
      <c r="K244" s="19"/>
      <c r="M244" s="19"/>
    </row>
    <row r="245" spans="1:13" ht="21.75" customHeight="1" x14ac:dyDescent="0.2">
      <c r="A245" s="6"/>
      <c r="C245" s="19"/>
      <c r="E245" s="19"/>
      <c r="G245" s="19"/>
      <c r="I245" s="19"/>
      <c r="K245" s="19"/>
      <c r="M245" s="19"/>
    </row>
    <row r="246" spans="1:13" ht="21.75" customHeight="1" x14ac:dyDescent="0.2">
      <c r="A246" s="6"/>
      <c r="C246" s="19"/>
      <c r="E246" s="19"/>
      <c r="G246" s="19"/>
      <c r="I246" s="19"/>
      <c r="K246" s="19"/>
      <c r="M246" s="19"/>
    </row>
    <row r="247" spans="1:13" ht="21.75" customHeight="1" x14ac:dyDescent="0.2">
      <c r="A247" s="6"/>
      <c r="C247" s="19"/>
      <c r="E247" s="19"/>
      <c r="G247" s="19"/>
      <c r="I247" s="19"/>
      <c r="K247" s="19"/>
      <c r="M247" s="19"/>
    </row>
    <row r="248" spans="1:13" ht="21.75" customHeight="1" x14ac:dyDescent="0.2">
      <c r="A248" s="7"/>
      <c r="C248" s="21"/>
      <c r="E248" s="21"/>
      <c r="G248" s="21"/>
      <c r="I248" s="21"/>
      <c r="K248" s="21"/>
      <c r="M248" s="21"/>
    </row>
    <row r="249" spans="1:13" ht="21.75" customHeight="1" x14ac:dyDescent="0.2">
      <c r="A249" s="9" t="s">
        <v>60</v>
      </c>
      <c r="C249" s="22">
        <v>4700376838432</v>
      </c>
      <c r="E249" s="22">
        <v>16087817190</v>
      </c>
      <c r="G249" s="22">
        <v>4684289021242</v>
      </c>
      <c r="I249" s="22">
        <v>4700376838432</v>
      </c>
      <c r="K249" s="22">
        <v>16087817190</v>
      </c>
      <c r="M249" s="22">
        <v>4684289021242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49"/>
  <sheetViews>
    <sheetView rightToLeft="1" topLeftCell="A22" workbookViewId="0">
      <selection activeCell="I30" sqref="I30:I42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style="15" bestFit="1" customWidth="1"/>
    <col min="4" max="4" width="1.28515625" style="15" customWidth="1"/>
    <col min="5" max="5" width="19.85546875" style="15" bestFit="1" customWidth="1"/>
    <col min="6" max="6" width="1.28515625" style="15" customWidth="1"/>
    <col min="7" max="7" width="19.7109375" style="15" bestFit="1" customWidth="1"/>
    <col min="8" max="8" width="1.28515625" style="15" customWidth="1"/>
    <col min="9" max="9" width="21.85546875" style="15" bestFit="1" customWidth="1"/>
    <col min="10" max="10" width="1.28515625" style="15" customWidth="1"/>
    <col min="11" max="11" width="13.7109375" style="15" bestFit="1" customWidth="1"/>
    <col min="12" max="12" width="1.28515625" style="15" customWidth="1"/>
    <col min="13" max="13" width="19.85546875" style="15" bestFit="1" customWidth="1"/>
    <col min="14" max="14" width="1.28515625" style="15" customWidth="1"/>
    <col min="15" max="15" width="19.7109375" style="15" bestFit="1" customWidth="1"/>
    <col min="16" max="16" width="1.28515625" style="15" customWidth="1"/>
    <col min="17" max="17" width="21.85546875" style="15" bestFit="1" customWidth="1"/>
    <col min="18" max="18" width="0.28515625" style="15" customWidth="1"/>
    <col min="19" max="20" width="9.140625" style="15"/>
  </cols>
  <sheetData>
    <row r="1" spans="1:17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14.45" customHeight="1" x14ac:dyDescent="0.2"/>
    <row r="5" spans="1:17" ht="14.45" customHeight="1" x14ac:dyDescent="0.2">
      <c r="A5" s="68" t="s">
        <v>422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ht="14.45" customHeight="1" x14ac:dyDescent="0.2">
      <c r="A6" s="69" t="s">
        <v>348</v>
      </c>
      <c r="C6" s="69" t="s">
        <v>364</v>
      </c>
      <c r="D6" s="69"/>
      <c r="E6" s="69"/>
      <c r="F6" s="69"/>
      <c r="G6" s="69"/>
      <c r="H6" s="69"/>
      <c r="I6" s="69"/>
      <c r="K6" s="69" t="s">
        <v>365</v>
      </c>
      <c r="L6" s="69"/>
      <c r="M6" s="69"/>
      <c r="N6" s="69"/>
      <c r="O6" s="69"/>
      <c r="P6" s="69"/>
      <c r="Q6" s="69"/>
    </row>
    <row r="7" spans="1:17" ht="29.1" customHeight="1" x14ac:dyDescent="0.2">
      <c r="A7" s="69"/>
      <c r="C7" s="11" t="s">
        <v>13</v>
      </c>
      <c r="D7" s="16"/>
      <c r="E7" s="11" t="s">
        <v>423</v>
      </c>
      <c r="F7" s="16"/>
      <c r="G7" s="11" t="s">
        <v>424</v>
      </c>
      <c r="H7" s="16"/>
      <c r="I7" s="11" t="s">
        <v>425</v>
      </c>
      <c r="K7" s="11" t="s">
        <v>13</v>
      </c>
      <c r="L7" s="16"/>
      <c r="M7" s="11" t="s">
        <v>423</v>
      </c>
      <c r="N7" s="16"/>
      <c r="O7" s="11" t="s">
        <v>424</v>
      </c>
      <c r="P7" s="16"/>
      <c r="Q7" s="11" t="s">
        <v>425</v>
      </c>
    </row>
    <row r="8" spans="1:17" ht="21.75" customHeight="1" x14ac:dyDescent="0.2">
      <c r="A8" s="5" t="s">
        <v>59</v>
      </c>
      <c r="C8" s="17">
        <v>26300000</v>
      </c>
      <c r="E8" s="17">
        <v>99182919055</v>
      </c>
      <c r="G8" s="17">
        <v>95998496849</v>
      </c>
      <c r="I8" s="17">
        <v>3184422206</v>
      </c>
      <c r="K8" s="17">
        <v>26300000</v>
      </c>
      <c r="M8" s="17">
        <v>99182919055</v>
      </c>
      <c r="O8" s="17">
        <v>95998496849</v>
      </c>
      <c r="Q8" s="17">
        <v>3184422206</v>
      </c>
    </row>
    <row r="9" spans="1:17" ht="21.75" customHeight="1" x14ac:dyDescent="0.2">
      <c r="A9" s="6" t="s">
        <v>48</v>
      </c>
      <c r="C9" s="19">
        <v>8600000</v>
      </c>
      <c r="E9" s="19">
        <v>99680567560</v>
      </c>
      <c r="G9" s="19">
        <v>96779728664</v>
      </c>
      <c r="I9" s="19">
        <v>2900838896</v>
      </c>
      <c r="K9" s="19">
        <v>8600000</v>
      </c>
      <c r="M9" s="19">
        <v>99680567560</v>
      </c>
      <c r="O9" s="19">
        <v>96779728664</v>
      </c>
      <c r="Q9" s="19">
        <v>2900838896</v>
      </c>
    </row>
    <row r="10" spans="1:17" ht="21.75" customHeight="1" x14ac:dyDescent="0.2">
      <c r="A10" s="6" t="s">
        <v>40</v>
      </c>
      <c r="C10" s="19">
        <v>28456468</v>
      </c>
      <c r="E10" s="19">
        <v>187085429117</v>
      </c>
      <c r="G10" s="19">
        <v>182584349423</v>
      </c>
      <c r="I10" s="19">
        <v>4501079694</v>
      </c>
      <c r="K10" s="19">
        <v>28456468</v>
      </c>
      <c r="M10" s="19">
        <v>187085429117</v>
      </c>
      <c r="O10" s="19">
        <v>182584349423</v>
      </c>
      <c r="Q10" s="19">
        <v>4501079694</v>
      </c>
    </row>
    <row r="11" spans="1:17" ht="21.75" customHeight="1" x14ac:dyDescent="0.2">
      <c r="A11" s="6" t="s">
        <v>50</v>
      </c>
      <c r="C11" s="19">
        <v>257511534</v>
      </c>
      <c r="E11" s="19">
        <v>262021746485</v>
      </c>
      <c r="G11" s="19">
        <v>254236264760</v>
      </c>
      <c r="I11" s="19">
        <v>7785481725</v>
      </c>
      <c r="K11" s="19">
        <v>257511534</v>
      </c>
      <c r="M11" s="19">
        <v>262021746485</v>
      </c>
      <c r="O11" s="19">
        <v>254236264760</v>
      </c>
      <c r="Q11" s="19">
        <v>7785481725</v>
      </c>
    </row>
    <row r="12" spans="1:17" ht="21.75" customHeight="1" x14ac:dyDescent="0.2">
      <c r="A12" s="6" t="s">
        <v>23</v>
      </c>
      <c r="C12" s="19">
        <v>132690289</v>
      </c>
      <c r="E12" s="19">
        <v>408515581705</v>
      </c>
      <c r="G12" s="19">
        <v>396160156604</v>
      </c>
      <c r="I12" s="19">
        <v>12355425101</v>
      </c>
      <c r="K12" s="19">
        <v>132690289</v>
      </c>
      <c r="M12" s="19">
        <v>408515581705</v>
      </c>
      <c r="O12" s="19">
        <v>396160156604</v>
      </c>
      <c r="Q12" s="19">
        <v>12355425101</v>
      </c>
    </row>
    <row r="13" spans="1:17" ht="21.75" customHeight="1" x14ac:dyDescent="0.2">
      <c r="A13" s="6" t="s">
        <v>88</v>
      </c>
      <c r="C13" s="19">
        <v>1648597</v>
      </c>
      <c r="E13" s="19">
        <v>17790290913</v>
      </c>
      <c r="G13" s="19">
        <v>17204890831</v>
      </c>
      <c r="I13" s="19">
        <v>585400082</v>
      </c>
      <c r="K13" s="19">
        <v>1648597</v>
      </c>
      <c r="M13" s="19">
        <v>17790290913</v>
      </c>
      <c r="O13" s="19">
        <v>17204890831</v>
      </c>
      <c r="Q13" s="19">
        <v>585400082</v>
      </c>
    </row>
    <row r="14" spans="1:17" ht="21.75" customHeight="1" x14ac:dyDescent="0.2">
      <c r="A14" s="6" t="s">
        <v>36</v>
      </c>
      <c r="C14" s="19">
        <v>6762922</v>
      </c>
      <c r="E14" s="19">
        <v>68377008809</v>
      </c>
      <c r="G14" s="19">
        <v>66307749370</v>
      </c>
      <c r="I14" s="19">
        <v>2069259439</v>
      </c>
      <c r="K14" s="19">
        <v>6762922</v>
      </c>
      <c r="M14" s="19">
        <v>68377008809</v>
      </c>
      <c r="O14" s="19">
        <v>66307749370</v>
      </c>
      <c r="Q14" s="19">
        <v>2069259439</v>
      </c>
    </row>
    <row r="15" spans="1:17" ht="21.75" customHeight="1" x14ac:dyDescent="0.2">
      <c r="A15" s="6" t="s">
        <v>58</v>
      </c>
      <c r="C15" s="19">
        <v>9348000</v>
      </c>
      <c r="E15" s="19">
        <v>99429477517</v>
      </c>
      <c r="G15" s="19">
        <v>96532100515</v>
      </c>
      <c r="I15" s="19">
        <v>2897377002</v>
      </c>
      <c r="K15" s="19">
        <v>9348000</v>
      </c>
      <c r="M15" s="19">
        <v>99429477517</v>
      </c>
      <c r="O15" s="19">
        <v>96532100515</v>
      </c>
      <c r="Q15" s="19">
        <v>2897377002</v>
      </c>
    </row>
    <row r="16" spans="1:17" ht="21.75" customHeight="1" x14ac:dyDescent="0.2">
      <c r="A16" s="6" t="s">
        <v>38</v>
      </c>
      <c r="C16" s="19">
        <v>7187229</v>
      </c>
      <c r="E16" s="19">
        <v>14360374740</v>
      </c>
      <c r="G16" s="19">
        <v>13965100295</v>
      </c>
      <c r="I16" s="19">
        <v>395274445</v>
      </c>
      <c r="K16" s="19">
        <v>7187229</v>
      </c>
      <c r="M16" s="19">
        <v>14360374740</v>
      </c>
      <c r="O16" s="19">
        <v>13965100295</v>
      </c>
      <c r="Q16" s="19">
        <v>395274445</v>
      </c>
    </row>
    <row r="17" spans="1:17" ht="21.75" customHeight="1" x14ac:dyDescent="0.2">
      <c r="A17" s="6" t="s">
        <v>43</v>
      </c>
      <c r="C17" s="19">
        <v>17758769</v>
      </c>
      <c r="E17" s="19">
        <v>245910774486</v>
      </c>
      <c r="G17" s="19">
        <v>238648852477</v>
      </c>
      <c r="I17" s="19">
        <v>7261922009</v>
      </c>
      <c r="K17" s="19">
        <v>17758769</v>
      </c>
      <c r="M17" s="19">
        <v>245910774486</v>
      </c>
      <c r="O17" s="19">
        <v>238648852477</v>
      </c>
      <c r="Q17" s="19">
        <v>7261922009</v>
      </c>
    </row>
    <row r="18" spans="1:17" ht="21.75" customHeight="1" x14ac:dyDescent="0.2">
      <c r="A18" s="6" t="s">
        <v>52</v>
      </c>
      <c r="C18" s="19">
        <v>45860124</v>
      </c>
      <c r="E18" s="19">
        <v>131628963542</v>
      </c>
      <c r="G18" s="19">
        <v>127743945848</v>
      </c>
      <c r="I18" s="19">
        <v>3885017694</v>
      </c>
      <c r="K18" s="19">
        <v>45860124</v>
      </c>
      <c r="M18" s="19">
        <v>131628963542</v>
      </c>
      <c r="O18" s="19">
        <v>127743945848</v>
      </c>
      <c r="Q18" s="19">
        <v>3885017694</v>
      </c>
    </row>
    <row r="19" spans="1:17" ht="21.75" customHeight="1" x14ac:dyDescent="0.2">
      <c r="A19" s="6" t="s">
        <v>31</v>
      </c>
      <c r="C19" s="19">
        <v>35813680</v>
      </c>
      <c r="E19" s="19">
        <v>250174009585</v>
      </c>
      <c r="G19" s="19">
        <v>251326138400</v>
      </c>
      <c r="I19" s="19">
        <v>-1152128815</v>
      </c>
      <c r="K19" s="19">
        <v>35813680</v>
      </c>
      <c r="M19" s="19">
        <v>250174009585</v>
      </c>
      <c r="O19" s="19">
        <v>251326138400</v>
      </c>
      <c r="Q19" s="19">
        <v>-1152128815</v>
      </c>
    </row>
    <row r="20" spans="1:17" ht="21.75" customHeight="1" x14ac:dyDescent="0.2">
      <c r="A20" s="6" t="s">
        <v>39</v>
      </c>
      <c r="C20" s="19">
        <v>70000000</v>
      </c>
      <c r="E20" s="19">
        <v>733098954207</v>
      </c>
      <c r="G20" s="19">
        <v>709365017863</v>
      </c>
      <c r="I20" s="19">
        <v>23733936344</v>
      </c>
      <c r="K20" s="19">
        <v>70000000</v>
      </c>
      <c r="M20" s="19">
        <v>733098954207</v>
      </c>
      <c r="O20" s="19">
        <v>709365017863</v>
      </c>
      <c r="Q20" s="19">
        <v>23733936344</v>
      </c>
    </row>
    <row r="21" spans="1:17" ht="21.75" customHeight="1" x14ac:dyDescent="0.2">
      <c r="A21" s="6" t="s">
        <v>37</v>
      </c>
      <c r="C21" s="19">
        <v>8800000</v>
      </c>
      <c r="E21" s="19">
        <v>13098618971</v>
      </c>
      <c r="G21" s="19">
        <v>12736711534</v>
      </c>
      <c r="I21" s="19">
        <v>361907437</v>
      </c>
      <c r="K21" s="19">
        <v>8800000</v>
      </c>
      <c r="M21" s="19">
        <v>13098618971</v>
      </c>
      <c r="O21" s="19">
        <v>12736711534</v>
      </c>
      <c r="Q21" s="19">
        <v>361907437</v>
      </c>
    </row>
    <row r="22" spans="1:17" ht="21.75" customHeight="1" x14ac:dyDescent="0.2">
      <c r="A22" s="6" t="s">
        <v>55</v>
      </c>
      <c r="C22" s="19">
        <v>7505000</v>
      </c>
      <c r="E22" s="19">
        <v>100343359723</v>
      </c>
      <c r="G22" s="19">
        <v>97416517731</v>
      </c>
      <c r="I22" s="19">
        <v>2926841992</v>
      </c>
      <c r="K22" s="19">
        <v>7505000</v>
      </c>
      <c r="M22" s="19">
        <v>100343359723</v>
      </c>
      <c r="O22" s="19">
        <v>97416517731</v>
      </c>
      <c r="Q22" s="19">
        <v>2926841992</v>
      </c>
    </row>
    <row r="23" spans="1:17" ht="21.75" customHeight="1" x14ac:dyDescent="0.2">
      <c r="A23" s="6" t="s">
        <v>21</v>
      </c>
      <c r="C23" s="19">
        <v>96678280</v>
      </c>
      <c r="E23" s="19">
        <v>399610236475</v>
      </c>
      <c r="G23" s="19">
        <v>388561513475</v>
      </c>
      <c r="I23" s="19">
        <v>11048723000</v>
      </c>
      <c r="K23" s="19">
        <v>96678280</v>
      </c>
      <c r="M23" s="19">
        <v>399610236475</v>
      </c>
      <c r="O23" s="19">
        <v>388561513475</v>
      </c>
      <c r="Q23" s="19">
        <v>11048723000</v>
      </c>
    </row>
    <row r="24" spans="1:17" ht="21.75" customHeight="1" x14ac:dyDescent="0.2">
      <c r="A24" s="6" t="s">
        <v>51</v>
      </c>
      <c r="C24" s="19">
        <v>119000000</v>
      </c>
      <c r="E24" s="19">
        <v>132672652836</v>
      </c>
      <c r="G24" s="19">
        <v>130929118139</v>
      </c>
      <c r="I24" s="19">
        <v>1743534697</v>
      </c>
      <c r="K24" s="19">
        <v>119000000</v>
      </c>
      <c r="M24" s="19">
        <v>132672652836</v>
      </c>
      <c r="O24" s="19">
        <v>130929118139</v>
      </c>
      <c r="Q24" s="19">
        <v>1743534697</v>
      </c>
    </row>
    <row r="25" spans="1:17" ht="21.75" customHeight="1" x14ac:dyDescent="0.2">
      <c r="A25" s="6" t="s">
        <v>87</v>
      </c>
      <c r="C25" s="19">
        <v>550503</v>
      </c>
      <c r="E25" s="19">
        <v>45531880763</v>
      </c>
      <c r="G25" s="19">
        <v>44644562160</v>
      </c>
      <c r="I25" s="19">
        <v>887318603</v>
      </c>
      <c r="K25" s="19">
        <v>550503</v>
      </c>
      <c r="M25" s="19">
        <v>45531880763</v>
      </c>
      <c r="O25" s="19">
        <v>44644562160</v>
      </c>
      <c r="Q25" s="19">
        <v>887318603</v>
      </c>
    </row>
    <row r="26" spans="1:17" ht="21.75" customHeight="1" x14ac:dyDescent="0.2">
      <c r="A26" s="6" t="s">
        <v>29</v>
      </c>
      <c r="C26" s="19">
        <v>30000000</v>
      </c>
      <c r="E26" s="19">
        <v>138856856824</v>
      </c>
      <c r="G26" s="19">
        <v>134333848530</v>
      </c>
      <c r="I26" s="19">
        <v>4523008294</v>
      </c>
      <c r="K26" s="19">
        <v>30000000</v>
      </c>
      <c r="M26" s="19">
        <v>138856856824</v>
      </c>
      <c r="O26" s="19">
        <v>134333848530</v>
      </c>
      <c r="Q26" s="19">
        <v>4523008294</v>
      </c>
    </row>
    <row r="27" spans="1:17" ht="21.75" customHeight="1" x14ac:dyDescent="0.2">
      <c r="A27" s="6" t="s">
        <v>25</v>
      </c>
      <c r="C27" s="19">
        <v>56900000</v>
      </c>
      <c r="E27" s="19">
        <v>252762064637</v>
      </c>
      <c r="G27" s="19">
        <v>243960280857</v>
      </c>
      <c r="I27" s="19">
        <v>8801783780</v>
      </c>
      <c r="K27" s="19">
        <v>56900000</v>
      </c>
      <c r="M27" s="19">
        <v>252762064637</v>
      </c>
      <c r="O27" s="19">
        <v>243960280857</v>
      </c>
      <c r="Q27" s="19">
        <v>8801783780</v>
      </c>
    </row>
    <row r="28" spans="1:17" ht="21.75" customHeight="1" x14ac:dyDescent="0.2">
      <c r="A28" s="6" t="s">
        <v>32</v>
      </c>
      <c r="C28" s="19">
        <v>141003569</v>
      </c>
      <c r="E28" s="19">
        <v>283183216400</v>
      </c>
      <c r="G28" s="19">
        <v>283026433151</v>
      </c>
      <c r="I28" s="19">
        <v>156783249</v>
      </c>
      <c r="K28" s="19">
        <v>141003569</v>
      </c>
      <c r="M28" s="19">
        <v>283183216400</v>
      </c>
      <c r="O28" s="19">
        <v>283026433151</v>
      </c>
      <c r="Q28" s="19">
        <v>156783249</v>
      </c>
    </row>
    <row r="29" spans="1:17" ht="21.75" customHeight="1" x14ac:dyDescent="0.2">
      <c r="A29" s="6" t="s">
        <v>85</v>
      </c>
      <c r="C29" s="19">
        <v>10000000</v>
      </c>
      <c r="E29" s="19">
        <v>94437721900</v>
      </c>
      <c r="G29" s="19">
        <v>93444631737</v>
      </c>
      <c r="I29" s="19">
        <v>993090163</v>
      </c>
      <c r="K29" s="19">
        <v>10000000</v>
      </c>
      <c r="M29" s="19">
        <v>94437721900</v>
      </c>
      <c r="O29" s="19">
        <v>93444631737</v>
      </c>
      <c r="Q29" s="19">
        <v>993090163</v>
      </c>
    </row>
    <row r="30" spans="1:17" ht="21.75" customHeight="1" x14ac:dyDescent="0.2">
      <c r="A30" s="6" t="s">
        <v>289</v>
      </c>
      <c r="C30" s="19">
        <v>10363003</v>
      </c>
      <c r="E30" s="19">
        <v>9460087760989</v>
      </c>
      <c r="G30" s="19">
        <v>10361124705706</v>
      </c>
      <c r="I30" s="19">
        <v>-901036944717</v>
      </c>
      <c r="K30" s="19">
        <v>10363003</v>
      </c>
      <c r="M30" s="19">
        <v>9460087760989</v>
      </c>
      <c r="O30" s="19">
        <v>10361124705706</v>
      </c>
      <c r="Q30" s="19">
        <v>-901036944717</v>
      </c>
    </row>
    <row r="31" spans="1:17" ht="21.75" customHeight="1" x14ac:dyDescent="0.2">
      <c r="A31" s="6" t="s">
        <v>132</v>
      </c>
      <c r="C31" s="19">
        <v>3479886</v>
      </c>
      <c r="E31" s="19">
        <v>2714717757119</v>
      </c>
      <c r="G31" s="19">
        <v>2833923003060</v>
      </c>
      <c r="I31" s="19">
        <v>-119205245941</v>
      </c>
      <c r="K31" s="19">
        <v>3479886</v>
      </c>
      <c r="M31" s="19">
        <v>2714717757119</v>
      </c>
      <c r="O31" s="19">
        <v>2833923003060</v>
      </c>
      <c r="Q31" s="19">
        <v>-119205245941</v>
      </c>
    </row>
    <row r="32" spans="1:17" ht="21.75" customHeight="1" x14ac:dyDescent="0.2">
      <c r="A32" s="6" t="s">
        <v>297</v>
      </c>
      <c r="C32" s="19">
        <v>4975000</v>
      </c>
      <c r="E32" s="19">
        <v>3764084500000</v>
      </c>
      <c r="G32" s="19">
        <v>3848957250031</v>
      </c>
      <c r="I32" s="19">
        <v>-84872750031</v>
      </c>
      <c r="K32" s="19">
        <v>4975000</v>
      </c>
      <c r="M32" s="19">
        <v>3764084500000</v>
      </c>
      <c r="O32" s="19">
        <v>3848957250031</v>
      </c>
      <c r="Q32" s="19">
        <v>-84872750031</v>
      </c>
    </row>
    <row r="33" spans="1:17" ht="21.75" customHeight="1" x14ac:dyDescent="0.2">
      <c r="A33" s="6" t="s">
        <v>212</v>
      </c>
      <c r="C33" s="19">
        <v>8000000</v>
      </c>
      <c r="E33" s="19">
        <v>6664309594074</v>
      </c>
      <c r="G33" s="19">
        <v>7198695000000</v>
      </c>
      <c r="I33" s="19">
        <v>-534385405926</v>
      </c>
      <c r="K33" s="19">
        <v>8000000</v>
      </c>
      <c r="M33" s="19">
        <v>6664309594074</v>
      </c>
      <c r="O33" s="19">
        <v>7198695000000</v>
      </c>
      <c r="Q33" s="19">
        <v>-534385405926</v>
      </c>
    </row>
    <row r="34" spans="1:17" ht="21.75" customHeight="1" x14ac:dyDescent="0.2">
      <c r="A34" s="6" t="s">
        <v>166</v>
      </c>
      <c r="C34" s="19">
        <v>1003700</v>
      </c>
      <c r="E34" s="19">
        <v>1003700000000</v>
      </c>
      <c r="G34" s="19">
        <v>992138184354</v>
      </c>
      <c r="I34" s="19">
        <v>11561815646</v>
      </c>
      <c r="K34" s="19">
        <v>1003700</v>
      </c>
      <c r="M34" s="19">
        <v>1003700000000</v>
      </c>
      <c r="O34" s="19">
        <v>992138184354</v>
      </c>
      <c r="Q34" s="19">
        <v>11561815646</v>
      </c>
    </row>
    <row r="35" spans="1:17" ht="21.75" customHeight="1" x14ac:dyDescent="0.2">
      <c r="A35" s="6" t="s">
        <v>169</v>
      </c>
      <c r="C35" s="19">
        <v>30500</v>
      </c>
      <c r="E35" s="19">
        <v>30500000000</v>
      </c>
      <c r="G35" s="19">
        <v>29778461675</v>
      </c>
      <c r="I35" s="19">
        <v>721538325</v>
      </c>
      <c r="K35" s="19">
        <v>30500</v>
      </c>
      <c r="M35" s="19">
        <v>30500000000</v>
      </c>
      <c r="O35" s="19">
        <v>29778461675</v>
      </c>
      <c r="Q35" s="19">
        <v>721538325</v>
      </c>
    </row>
    <row r="36" spans="1:17" ht="21.75" customHeight="1" x14ac:dyDescent="0.2">
      <c r="A36" s="6" t="s">
        <v>237</v>
      </c>
      <c r="C36" s="19">
        <v>15000</v>
      </c>
      <c r="E36" s="19">
        <v>13546944175</v>
      </c>
      <c r="G36" s="19">
        <v>14997281250</v>
      </c>
      <c r="I36" s="19">
        <v>-1450337075</v>
      </c>
      <c r="K36" s="19">
        <v>15000</v>
      </c>
      <c r="M36" s="19">
        <v>13546944175</v>
      </c>
      <c r="O36" s="19">
        <v>14997281250</v>
      </c>
      <c r="Q36" s="19">
        <v>-1450337075</v>
      </c>
    </row>
    <row r="37" spans="1:17" ht="21.75" customHeight="1" x14ac:dyDescent="0.2">
      <c r="A37" s="6" t="s">
        <v>321</v>
      </c>
      <c r="C37" s="19">
        <v>38305373</v>
      </c>
      <c r="E37" s="19">
        <v>31138847127348</v>
      </c>
      <c r="G37" s="19">
        <v>35359689816300</v>
      </c>
      <c r="I37" s="19">
        <v>-4220842688952</v>
      </c>
      <c r="K37" s="19">
        <v>38305373</v>
      </c>
      <c r="M37" s="19">
        <v>31138847127348</v>
      </c>
      <c r="O37" s="19">
        <v>35359689816300</v>
      </c>
      <c r="Q37" s="19">
        <v>-4220842688952</v>
      </c>
    </row>
    <row r="38" spans="1:17" ht="21.75" customHeight="1" x14ac:dyDescent="0.2">
      <c r="A38" s="6" t="s">
        <v>263</v>
      </c>
      <c r="C38" s="19">
        <v>24875000</v>
      </c>
      <c r="E38" s="19">
        <v>24874980000000</v>
      </c>
      <c r="G38" s="19">
        <v>24385019414000</v>
      </c>
      <c r="I38" s="19">
        <v>489960586000</v>
      </c>
      <c r="K38" s="19">
        <v>24875000</v>
      </c>
      <c r="M38" s="19">
        <v>24874980000000</v>
      </c>
      <c r="O38" s="19">
        <v>24385019414000</v>
      </c>
      <c r="Q38" s="19">
        <v>489960586000</v>
      </c>
    </row>
    <row r="39" spans="1:17" ht="21.75" customHeight="1" x14ac:dyDescent="0.2">
      <c r="A39" s="6" t="s">
        <v>225</v>
      </c>
      <c r="C39" s="19">
        <v>15000</v>
      </c>
      <c r="E39" s="19">
        <v>13546944175</v>
      </c>
      <c r="G39" s="19">
        <v>13497553125</v>
      </c>
      <c r="I39" s="19">
        <v>49391050</v>
      </c>
      <c r="K39" s="19">
        <v>15000</v>
      </c>
      <c r="M39" s="19">
        <v>13546944175</v>
      </c>
      <c r="O39" s="19">
        <v>13497553125</v>
      </c>
      <c r="Q39" s="19">
        <v>49391050</v>
      </c>
    </row>
    <row r="40" spans="1:17" ht="21.75" customHeight="1" x14ac:dyDescent="0.2">
      <c r="A40" s="6" t="s">
        <v>264</v>
      </c>
      <c r="C40" s="19">
        <v>9896160</v>
      </c>
      <c r="E40" s="19">
        <v>9341774841525</v>
      </c>
      <c r="G40" s="19">
        <v>9538169133443</v>
      </c>
      <c r="I40" s="19">
        <v>-196394291918</v>
      </c>
      <c r="K40" s="19">
        <v>9896160</v>
      </c>
      <c r="M40" s="19">
        <v>9341774841525</v>
      </c>
      <c r="O40" s="19">
        <v>9538169133443</v>
      </c>
      <c r="Q40" s="19">
        <v>-196394291918</v>
      </c>
    </row>
    <row r="41" spans="1:17" ht="21.75" customHeight="1" x14ac:dyDescent="0.2">
      <c r="A41" s="6" t="s">
        <v>112</v>
      </c>
      <c r="C41" s="19">
        <v>32400</v>
      </c>
      <c r="E41" s="19">
        <v>57742696174</v>
      </c>
      <c r="G41" s="19">
        <v>56827600527</v>
      </c>
      <c r="I41" s="19">
        <v>915095647</v>
      </c>
      <c r="K41" s="19">
        <v>32400</v>
      </c>
      <c r="M41" s="19">
        <v>57742696174</v>
      </c>
      <c r="O41" s="19">
        <v>56827600527</v>
      </c>
      <c r="Q41" s="19">
        <v>915095647</v>
      </c>
    </row>
    <row r="42" spans="1:17" ht="21.75" customHeight="1" x14ac:dyDescent="0.2">
      <c r="A42" s="7" t="s">
        <v>273</v>
      </c>
      <c r="C42" s="19">
        <v>21430000</v>
      </c>
      <c r="E42" s="21">
        <v>20972870889030</v>
      </c>
      <c r="G42" s="21">
        <v>20845468073981</v>
      </c>
      <c r="I42" s="21">
        <v>127402815049</v>
      </c>
      <c r="K42" s="19">
        <v>21430000</v>
      </c>
      <c r="M42" s="21">
        <v>20972870889030</v>
      </c>
      <c r="O42" s="21">
        <v>20845468073981</v>
      </c>
      <c r="Q42" s="21">
        <v>127402815049</v>
      </c>
    </row>
    <row r="43" spans="1:17" ht="21.75" customHeight="1" thickBot="1" x14ac:dyDescent="0.25">
      <c r="A43" s="9" t="s">
        <v>60</v>
      </c>
      <c r="C43" s="19"/>
      <c r="E43" s="22">
        <v>114128461760859</v>
      </c>
      <c r="G43" s="22">
        <v>119454191886665</v>
      </c>
      <c r="I43" s="22">
        <v>-5325730125806</v>
      </c>
      <c r="K43" s="19"/>
      <c r="M43" s="22">
        <v>114128461760859</v>
      </c>
      <c r="O43" s="22">
        <v>119454191886665</v>
      </c>
      <c r="Q43" s="22">
        <v>-5325730125806</v>
      </c>
    </row>
    <row r="44" spans="1:17" ht="13.5" thickTop="1" x14ac:dyDescent="0.2"/>
    <row r="46" spans="1:17" x14ac:dyDescent="0.2">
      <c r="O46" s="27"/>
      <c r="Q46" s="27"/>
    </row>
    <row r="47" spans="1:17" x14ac:dyDescent="0.2">
      <c r="O47" s="27"/>
      <c r="Q47" s="27"/>
    </row>
    <row r="48" spans="1:17" x14ac:dyDescent="0.2">
      <c r="O48" s="27"/>
      <c r="Q48" s="27"/>
    </row>
    <row r="49" spans="15:17" x14ac:dyDescent="0.2">
      <c r="O49" s="27"/>
      <c r="Q49" s="2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D129"/>
  <sheetViews>
    <sheetView rightToLeft="1" tabSelected="1" topLeftCell="A112" workbookViewId="0">
      <selection activeCell="L116" sqref="L116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style="15" bestFit="1" customWidth="1"/>
    <col min="4" max="4" width="1.28515625" style="15" customWidth="1"/>
    <col min="5" max="5" width="19.85546875" style="15" bestFit="1" customWidth="1"/>
    <col min="6" max="6" width="1.28515625" style="15" customWidth="1"/>
    <col min="7" max="7" width="20" style="15" bestFit="1" customWidth="1"/>
    <col min="8" max="8" width="1.28515625" style="15" customWidth="1"/>
    <col min="9" max="9" width="26.28515625" style="15" bestFit="1" customWidth="1"/>
    <col min="10" max="10" width="1.28515625" style="15" customWidth="1"/>
    <col min="11" max="11" width="13.7109375" style="15" bestFit="1" customWidth="1"/>
    <col min="12" max="12" width="1.28515625" style="15" customWidth="1"/>
    <col min="13" max="13" width="19.85546875" style="15" bestFit="1" customWidth="1"/>
    <col min="14" max="14" width="1.28515625" style="15" customWidth="1"/>
    <col min="15" max="15" width="20" style="15" bestFit="1" customWidth="1"/>
    <col min="16" max="16" width="1.28515625" style="15" customWidth="1"/>
    <col min="17" max="17" width="17.7109375" style="15" bestFit="1" customWidth="1"/>
    <col min="18" max="18" width="0.28515625" style="15" customWidth="1"/>
    <col min="19" max="20" width="9.140625" style="15"/>
    <col min="22" max="22" width="15" bestFit="1" customWidth="1"/>
  </cols>
  <sheetData>
    <row r="1" spans="1:17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14.45" customHeight="1" x14ac:dyDescent="0.2"/>
    <row r="5" spans="1:17" ht="14.45" customHeight="1" x14ac:dyDescent="0.2">
      <c r="A5" s="68" t="s">
        <v>426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ht="14.45" customHeight="1" x14ac:dyDescent="0.2">
      <c r="A6" s="46" t="s">
        <v>348</v>
      </c>
      <c r="C6" s="46" t="s">
        <v>364</v>
      </c>
      <c r="D6" s="46"/>
      <c r="E6" s="46"/>
      <c r="F6" s="46"/>
      <c r="G6" s="46"/>
      <c r="H6" s="46"/>
      <c r="I6" s="46"/>
      <c r="K6" s="46" t="s">
        <v>365</v>
      </c>
      <c r="L6" s="46"/>
      <c r="M6" s="46"/>
      <c r="N6" s="46"/>
      <c r="O6" s="46"/>
      <c r="P6" s="46"/>
      <c r="Q6" s="46"/>
    </row>
    <row r="7" spans="1:17" ht="53.25" customHeight="1" x14ac:dyDescent="0.2">
      <c r="A7" s="46"/>
      <c r="C7" s="11" t="s">
        <v>13</v>
      </c>
      <c r="D7" s="16"/>
      <c r="E7" s="11" t="s">
        <v>15</v>
      </c>
      <c r="F7" s="16"/>
      <c r="G7" s="11" t="s">
        <v>424</v>
      </c>
      <c r="H7" s="16"/>
      <c r="I7" s="11" t="s">
        <v>427</v>
      </c>
      <c r="K7" s="11" t="s">
        <v>13</v>
      </c>
      <c r="L7" s="16"/>
      <c r="M7" s="11" t="s">
        <v>15</v>
      </c>
      <c r="N7" s="16"/>
      <c r="O7" s="11" t="s">
        <v>424</v>
      </c>
      <c r="P7" s="16"/>
      <c r="Q7" s="47" t="s">
        <v>427</v>
      </c>
    </row>
    <row r="8" spans="1:17" ht="21.75" customHeight="1" x14ac:dyDescent="0.2">
      <c r="A8" s="5" t="s">
        <v>19</v>
      </c>
      <c r="C8" s="17">
        <v>240000000</v>
      </c>
      <c r="E8" s="17">
        <v>135508896000</v>
      </c>
      <c r="G8" s="17">
        <v>134599643193</v>
      </c>
      <c r="I8" s="17">
        <v>909252806</v>
      </c>
      <c r="K8" s="17">
        <v>240000000</v>
      </c>
      <c r="M8" s="17">
        <v>135508896000</v>
      </c>
      <c r="O8" s="17">
        <v>134599643193</v>
      </c>
      <c r="Q8" s="17">
        <v>909252806</v>
      </c>
    </row>
    <row r="9" spans="1:17" ht="21.75" customHeight="1" x14ac:dyDescent="0.2">
      <c r="A9" s="6" t="s">
        <v>20</v>
      </c>
      <c r="C9" s="19">
        <v>1631492272</v>
      </c>
      <c r="E9" s="19">
        <v>1973712214758</v>
      </c>
      <c r="G9" s="19">
        <v>1963032568164</v>
      </c>
      <c r="I9" s="19">
        <v>10679646594</v>
      </c>
      <c r="K9" s="19">
        <v>1631492272</v>
      </c>
      <c r="M9" s="19">
        <v>1973712214758</v>
      </c>
      <c r="O9" s="19">
        <v>1963032568164</v>
      </c>
      <c r="Q9" s="19">
        <v>10679646594</v>
      </c>
    </row>
    <row r="10" spans="1:17" ht="21.75" customHeight="1" x14ac:dyDescent="0.2">
      <c r="A10" s="6" t="s">
        <v>21</v>
      </c>
      <c r="C10" s="19">
        <v>167684882</v>
      </c>
      <c r="E10" s="19">
        <v>705253361064</v>
      </c>
      <c r="G10" s="19">
        <v>700784587507</v>
      </c>
      <c r="I10" s="19">
        <v>4468773557</v>
      </c>
      <c r="K10" s="19">
        <v>167684882</v>
      </c>
      <c r="M10" s="19">
        <v>705253361064</v>
      </c>
      <c r="O10" s="19">
        <v>700784587507</v>
      </c>
      <c r="Q10" s="19">
        <v>4468773557</v>
      </c>
    </row>
    <row r="11" spans="1:17" ht="21.75" customHeight="1" x14ac:dyDescent="0.2">
      <c r="A11" s="6" t="s">
        <v>45</v>
      </c>
      <c r="C11" s="19">
        <v>131112569</v>
      </c>
      <c r="E11" s="19">
        <v>843250946417</v>
      </c>
      <c r="G11" s="19">
        <v>841262807654</v>
      </c>
      <c r="I11" s="19">
        <v>1988138763</v>
      </c>
      <c r="K11" s="19">
        <v>131112569</v>
      </c>
      <c r="M11" s="19">
        <v>843250946417</v>
      </c>
      <c r="O11" s="19">
        <v>841262807654</v>
      </c>
      <c r="Q11" s="19">
        <v>1988138763</v>
      </c>
    </row>
    <row r="12" spans="1:17" ht="21.75" customHeight="1" x14ac:dyDescent="0.2">
      <c r="A12" s="6" t="s">
        <v>46</v>
      </c>
      <c r="C12" s="19">
        <v>78529422</v>
      </c>
      <c r="E12" s="19">
        <v>1319250705770</v>
      </c>
      <c r="G12" s="19">
        <v>1315612884648</v>
      </c>
      <c r="I12" s="19">
        <v>3637821122</v>
      </c>
      <c r="K12" s="19">
        <v>78529422</v>
      </c>
      <c r="M12" s="19">
        <v>1319250705770</v>
      </c>
      <c r="O12" s="19">
        <v>1315612884648</v>
      </c>
      <c r="Q12" s="19">
        <v>3637821122</v>
      </c>
    </row>
    <row r="13" spans="1:17" ht="21.75" customHeight="1" x14ac:dyDescent="0.2">
      <c r="A13" s="6" t="s">
        <v>47</v>
      </c>
      <c r="C13" s="19">
        <v>23945609</v>
      </c>
      <c r="E13" s="19">
        <v>1170400031242</v>
      </c>
      <c r="G13" s="19">
        <v>1159084229794</v>
      </c>
      <c r="I13" s="19">
        <v>11315801448</v>
      </c>
      <c r="K13" s="19">
        <v>23945609</v>
      </c>
      <c r="M13" s="19">
        <v>1170400031242</v>
      </c>
      <c r="O13" s="19">
        <v>1159084229794</v>
      </c>
      <c r="Q13" s="19">
        <v>11315801448</v>
      </c>
    </row>
    <row r="14" spans="1:17" ht="21.75" customHeight="1" x14ac:dyDescent="0.2">
      <c r="A14" s="6" t="s">
        <v>48</v>
      </c>
      <c r="C14" s="19">
        <v>52234793</v>
      </c>
      <c r="E14" s="19">
        <v>777302219845</v>
      </c>
      <c r="G14" s="19">
        <v>769388848313</v>
      </c>
      <c r="I14" s="19">
        <v>7913371532</v>
      </c>
      <c r="K14" s="19">
        <v>52234793</v>
      </c>
      <c r="M14" s="19">
        <v>777302219845</v>
      </c>
      <c r="O14" s="19">
        <v>769388848313</v>
      </c>
      <c r="Q14" s="19">
        <v>7913371532</v>
      </c>
    </row>
    <row r="15" spans="1:17" ht="21.75" customHeight="1" x14ac:dyDescent="0.2">
      <c r="A15" s="6" t="s">
        <v>49</v>
      </c>
      <c r="C15" s="19">
        <v>899111110</v>
      </c>
      <c r="E15" s="19">
        <v>2448012471574</v>
      </c>
      <c r="G15" s="19">
        <v>2430743653608</v>
      </c>
      <c r="I15" s="19">
        <v>17268817966</v>
      </c>
      <c r="K15" s="19">
        <v>899111110</v>
      </c>
      <c r="M15" s="19">
        <v>2448012471574</v>
      </c>
      <c r="O15" s="19">
        <v>2430743653608</v>
      </c>
      <c r="Q15" s="19">
        <v>17268817966</v>
      </c>
    </row>
    <row r="16" spans="1:17" ht="21.75" customHeight="1" x14ac:dyDescent="0.2">
      <c r="A16" s="6" t="s">
        <v>53</v>
      </c>
      <c r="C16" s="19">
        <v>25894821</v>
      </c>
      <c r="E16" s="19">
        <v>348272304407</v>
      </c>
      <c r="G16" s="19">
        <v>362484858574</v>
      </c>
      <c r="I16" s="19">
        <v>-14212554166</v>
      </c>
      <c r="K16" s="19">
        <v>25894821</v>
      </c>
      <c r="M16" s="19">
        <v>348272304407</v>
      </c>
      <c r="O16" s="19">
        <v>362484858574</v>
      </c>
      <c r="Q16" s="19">
        <v>-14212554166</v>
      </c>
    </row>
    <row r="17" spans="1:17" ht="21.75" customHeight="1" x14ac:dyDescent="0.2">
      <c r="A17" s="6" t="s">
        <v>54</v>
      </c>
      <c r="C17" s="19">
        <v>43602714</v>
      </c>
      <c r="E17" s="19">
        <v>689158117842</v>
      </c>
      <c r="G17" s="19">
        <v>687317817300</v>
      </c>
      <c r="I17" s="19">
        <v>1840300542</v>
      </c>
      <c r="K17" s="19">
        <v>43602714</v>
      </c>
      <c r="M17" s="19">
        <v>689158117842</v>
      </c>
      <c r="O17" s="19">
        <v>687317817300</v>
      </c>
      <c r="Q17" s="19">
        <v>1840300542</v>
      </c>
    </row>
    <row r="18" spans="1:17" ht="21.75" customHeight="1" x14ac:dyDescent="0.2">
      <c r="A18" s="6" t="s">
        <v>55</v>
      </c>
      <c r="C18" s="19">
        <v>24181701</v>
      </c>
      <c r="E18" s="19">
        <v>380278310486</v>
      </c>
      <c r="G18" s="19">
        <v>379279701228</v>
      </c>
      <c r="I18" s="19">
        <v>998609258</v>
      </c>
      <c r="K18" s="19">
        <v>24181701</v>
      </c>
      <c r="M18" s="19">
        <v>380278310486</v>
      </c>
      <c r="O18" s="19">
        <v>379279701228</v>
      </c>
      <c r="Q18" s="19">
        <v>998609258</v>
      </c>
    </row>
    <row r="19" spans="1:17" ht="21.75" customHeight="1" x14ac:dyDescent="0.2">
      <c r="A19" s="6" t="s">
        <v>56</v>
      </c>
      <c r="C19" s="19">
        <v>121485005</v>
      </c>
      <c r="E19" s="19">
        <v>950398271763</v>
      </c>
      <c r="G19" s="19">
        <v>943643808818</v>
      </c>
      <c r="I19" s="19">
        <v>6754462945</v>
      </c>
      <c r="K19" s="19">
        <v>121485005</v>
      </c>
      <c r="M19" s="19">
        <v>950398271763</v>
      </c>
      <c r="O19" s="19">
        <v>943643808818</v>
      </c>
      <c r="Q19" s="19">
        <v>6754462945</v>
      </c>
    </row>
    <row r="20" spans="1:17" ht="21.75" customHeight="1" x14ac:dyDescent="0.2">
      <c r="A20" s="6" t="s">
        <v>57</v>
      </c>
      <c r="C20" s="19">
        <v>72647153</v>
      </c>
      <c r="E20" s="19">
        <v>1146772650741</v>
      </c>
      <c r="G20" s="19">
        <v>1144969671012</v>
      </c>
      <c r="I20" s="19">
        <v>1802979729</v>
      </c>
      <c r="K20" s="19">
        <v>72647153</v>
      </c>
      <c r="M20" s="19">
        <v>1146772650741</v>
      </c>
      <c r="O20" s="19">
        <v>1144969671012</v>
      </c>
      <c r="Q20" s="19">
        <v>1802979729</v>
      </c>
    </row>
    <row r="21" spans="1:17" ht="21.75" customHeight="1" x14ac:dyDescent="0.2">
      <c r="A21" s="6" t="s">
        <v>58</v>
      </c>
      <c r="C21" s="19">
        <v>4302645</v>
      </c>
      <c r="E21" s="19">
        <v>54404003015</v>
      </c>
      <c r="G21" s="19">
        <v>53993444099</v>
      </c>
      <c r="I21" s="19">
        <v>410558916</v>
      </c>
      <c r="K21" s="19">
        <v>4302645</v>
      </c>
      <c r="M21" s="19">
        <v>54404003015</v>
      </c>
      <c r="O21" s="19">
        <v>53993444099</v>
      </c>
      <c r="Q21" s="19">
        <v>410558916</v>
      </c>
    </row>
    <row r="22" spans="1:17" ht="21.75" customHeight="1" x14ac:dyDescent="0.2">
      <c r="A22" s="6" t="s">
        <v>22</v>
      </c>
      <c r="C22" s="19">
        <v>240395567</v>
      </c>
      <c r="E22" s="19">
        <v>1777901187520</v>
      </c>
      <c r="G22" s="19">
        <v>1760063714504</v>
      </c>
      <c r="I22" s="19">
        <v>17837473016</v>
      </c>
      <c r="K22" s="19">
        <v>240395567</v>
      </c>
      <c r="M22" s="19">
        <v>1777901187520</v>
      </c>
      <c r="O22" s="19">
        <v>1760063714504</v>
      </c>
      <c r="Q22" s="19">
        <v>17837473016</v>
      </c>
    </row>
    <row r="23" spans="1:17" ht="21.75" customHeight="1" x14ac:dyDescent="0.2">
      <c r="A23" s="6" t="s">
        <v>24</v>
      </c>
      <c r="C23" s="19">
        <v>51500000</v>
      </c>
      <c r="E23" s="19">
        <v>276240530700</v>
      </c>
      <c r="G23" s="19">
        <v>273723051093</v>
      </c>
      <c r="I23" s="19">
        <v>2517479606</v>
      </c>
      <c r="K23" s="19">
        <v>51500000</v>
      </c>
      <c r="M23" s="19">
        <v>276240530700</v>
      </c>
      <c r="O23" s="19">
        <v>273723051093</v>
      </c>
      <c r="Q23" s="19">
        <v>2517479606</v>
      </c>
    </row>
    <row r="24" spans="1:17" ht="21.75" customHeight="1" x14ac:dyDescent="0.2">
      <c r="A24" s="6" t="s">
        <v>27</v>
      </c>
      <c r="C24" s="19">
        <v>11694000</v>
      </c>
      <c r="E24" s="19">
        <v>315603022005</v>
      </c>
      <c r="G24" s="19">
        <v>313930881374</v>
      </c>
      <c r="I24" s="19">
        <v>1672140630</v>
      </c>
      <c r="K24" s="19">
        <v>11694000</v>
      </c>
      <c r="M24" s="19">
        <v>315603022005</v>
      </c>
      <c r="O24" s="19">
        <v>313930881374</v>
      </c>
      <c r="Q24" s="19">
        <v>1672140630</v>
      </c>
    </row>
    <row r="25" spans="1:17" ht="21.75" customHeight="1" x14ac:dyDescent="0.2">
      <c r="A25" s="6" t="s">
        <v>25</v>
      </c>
      <c r="C25" s="19">
        <v>272507334</v>
      </c>
      <c r="E25" s="19">
        <v>1317859978239</v>
      </c>
      <c r="G25" s="19">
        <v>1304440650063</v>
      </c>
      <c r="I25" s="19">
        <v>13419328176</v>
      </c>
      <c r="K25" s="19">
        <v>272507334</v>
      </c>
      <c r="M25" s="19">
        <v>1317859978239</v>
      </c>
      <c r="O25" s="19">
        <v>1304440650063</v>
      </c>
      <c r="Q25" s="19">
        <v>13419328176</v>
      </c>
    </row>
    <row r="26" spans="1:17" ht="21.75" customHeight="1" x14ac:dyDescent="0.2">
      <c r="A26" s="6" t="s">
        <v>26</v>
      </c>
      <c r="C26" s="19">
        <v>285378511</v>
      </c>
      <c r="E26" s="19">
        <v>1175572028713</v>
      </c>
      <c r="G26" s="19">
        <v>1167911973183</v>
      </c>
      <c r="I26" s="19">
        <v>7660055530</v>
      </c>
      <c r="K26" s="19">
        <v>285378511</v>
      </c>
      <c r="M26" s="19">
        <v>1175572028713</v>
      </c>
      <c r="O26" s="19">
        <v>1167911973183</v>
      </c>
      <c r="Q26" s="19">
        <v>7660055530</v>
      </c>
    </row>
    <row r="27" spans="1:17" ht="21.75" customHeight="1" x14ac:dyDescent="0.2">
      <c r="A27" s="6" t="s">
        <v>28</v>
      </c>
      <c r="C27" s="19">
        <v>4049335</v>
      </c>
      <c r="E27" s="19">
        <v>1136728187386</v>
      </c>
      <c r="G27" s="19">
        <v>1133517550971</v>
      </c>
      <c r="I27" s="19">
        <v>3210636415</v>
      </c>
      <c r="K27" s="19">
        <v>4049335</v>
      </c>
      <c r="M27" s="19">
        <v>1136728187386</v>
      </c>
      <c r="O27" s="19">
        <v>1133517550971</v>
      </c>
      <c r="Q27" s="19">
        <v>3210636415</v>
      </c>
    </row>
    <row r="28" spans="1:17" ht="21.75" customHeight="1" x14ac:dyDescent="0.2">
      <c r="A28" s="6" t="s">
        <v>29</v>
      </c>
      <c r="C28" s="19">
        <v>31602127</v>
      </c>
      <c r="E28" s="19">
        <v>153206538117</v>
      </c>
      <c r="G28" s="19">
        <v>152131219167</v>
      </c>
      <c r="I28" s="19">
        <v>1075318950</v>
      </c>
      <c r="K28" s="19">
        <v>31602127</v>
      </c>
      <c r="M28" s="19">
        <v>153206538117</v>
      </c>
      <c r="O28" s="19">
        <v>152131219167</v>
      </c>
      <c r="Q28" s="19">
        <v>1075318950</v>
      </c>
    </row>
    <row r="29" spans="1:17" ht="21.75" customHeight="1" x14ac:dyDescent="0.2">
      <c r="A29" s="6" t="s">
        <v>30</v>
      </c>
      <c r="C29" s="19">
        <v>17854546</v>
      </c>
      <c r="E29" s="19">
        <v>789267410239</v>
      </c>
      <c r="G29" s="19">
        <v>784048290358</v>
      </c>
      <c r="I29" s="19">
        <v>5219119881</v>
      </c>
      <c r="K29" s="19">
        <v>17854546</v>
      </c>
      <c r="M29" s="19">
        <v>789267410239</v>
      </c>
      <c r="O29" s="19">
        <v>784048290358</v>
      </c>
      <c r="Q29" s="19">
        <v>5219119881</v>
      </c>
    </row>
    <row r="30" spans="1:17" ht="21.75" customHeight="1" x14ac:dyDescent="0.2">
      <c r="A30" s="6" t="s">
        <v>31</v>
      </c>
      <c r="C30" s="19">
        <v>68930396</v>
      </c>
      <c r="E30" s="19">
        <v>501568304252</v>
      </c>
      <c r="G30" s="19">
        <v>498320743014</v>
      </c>
      <c r="I30" s="19">
        <v>3247561238</v>
      </c>
      <c r="K30" s="19">
        <v>68930396</v>
      </c>
      <c r="M30" s="19">
        <v>501568304252</v>
      </c>
      <c r="O30" s="19">
        <v>498320743014</v>
      </c>
      <c r="Q30" s="19">
        <v>3247561238</v>
      </c>
    </row>
    <row r="31" spans="1:17" ht="21.75" customHeight="1" x14ac:dyDescent="0.2">
      <c r="A31" s="6" t="s">
        <v>33</v>
      </c>
      <c r="C31" s="19">
        <v>83822722</v>
      </c>
      <c r="E31" s="19">
        <v>562436843427</v>
      </c>
      <c r="G31" s="19">
        <v>563515777369</v>
      </c>
      <c r="I31" s="19">
        <v>-1078933941</v>
      </c>
      <c r="K31" s="19">
        <v>83822722</v>
      </c>
      <c r="M31" s="19">
        <v>562436843427</v>
      </c>
      <c r="O31" s="19">
        <v>563515777369</v>
      </c>
      <c r="Q31" s="19">
        <v>-1078933941</v>
      </c>
    </row>
    <row r="32" spans="1:17" ht="21.75" customHeight="1" x14ac:dyDescent="0.2">
      <c r="A32" s="6" t="s">
        <v>34</v>
      </c>
      <c r="C32" s="19">
        <v>73379651</v>
      </c>
      <c r="E32" s="19">
        <f>256613622025+2371</f>
        <v>256613624396</v>
      </c>
      <c r="G32" s="19">
        <v>255507252647</v>
      </c>
      <c r="I32" s="19">
        <f>E32-G32</f>
        <v>1106371749</v>
      </c>
      <c r="K32" s="19">
        <v>73379651</v>
      </c>
      <c r="M32" s="19">
        <f>256613622025+2371</f>
        <v>256613624396</v>
      </c>
      <c r="O32" s="19">
        <v>255507252647</v>
      </c>
      <c r="Q32" s="19">
        <f>M32-O32</f>
        <v>1106371749</v>
      </c>
    </row>
    <row r="33" spans="1:22" ht="21.75" customHeight="1" x14ac:dyDescent="0.2">
      <c r="A33" s="6" t="s">
        <v>35</v>
      </c>
      <c r="C33" s="19">
        <v>1135510263</v>
      </c>
      <c r="E33" s="19">
        <v>4867187148544</v>
      </c>
      <c r="G33" s="19">
        <v>4797656530642</v>
      </c>
      <c r="I33" s="19">
        <v>69530617902</v>
      </c>
      <c r="K33" s="19">
        <v>1135510263</v>
      </c>
      <c r="M33" s="19">
        <v>4867187148544</v>
      </c>
      <c r="O33" s="19">
        <v>4797656530642</v>
      </c>
      <c r="Q33" s="19">
        <v>69530617902</v>
      </c>
    </row>
    <row r="34" spans="1:22" ht="21.75" customHeight="1" x14ac:dyDescent="0.2">
      <c r="A34" s="6" t="s">
        <v>39</v>
      </c>
      <c r="C34" s="19">
        <v>182945468</v>
      </c>
      <c r="E34" s="19">
        <v>1987696381146</v>
      </c>
      <c r="G34" s="19">
        <v>1982561953569</v>
      </c>
      <c r="I34" s="19">
        <v>5134427577</v>
      </c>
      <c r="K34" s="19">
        <v>182945468</v>
      </c>
      <c r="M34" s="19">
        <v>1987696381146</v>
      </c>
      <c r="O34" s="19">
        <v>1982561953569</v>
      </c>
      <c r="Q34" s="19">
        <v>5134427577</v>
      </c>
    </row>
    <row r="35" spans="1:22" ht="21.75" customHeight="1" x14ac:dyDescent="0.2">
      <c r="A35" s="6" t="s">
        <v>40</v>
      </c>
      <c r="C35" s="19">
        <v>179425000</v>
      </c>
      <c r="E35" s="19">
        <v>1252069097175</v>
      </c>
      <c r="G35" s="19">
        <v>1248470983795</v>
      </c>
      <c r="I35" s="19">
        <v>3598113379</v>
      </c>
      <c r="K35" s="19">
        <v>179425000</v>
      </c>
      <c r="M35" s="19">
        <v>1252069097175</v>
      </c>
      <c r="O35" s="19">
        <v>1248470983795</v>
      </c>
      <c r="Q35" s="19">
        <v>3598113379</v>
      </c>
    </row>
    <row r="36" spans="1:22" ht="21.75" customHeight="1" x14ac:dyDescent="0.2">
      <c r="A36" s="6" t="s">
        <v>41</v>
      </c>
      <c r="C36" s="19">
        <v>59261124</v>
      </c>
      <c r="E36" s="19">
        <v>332008420479</v>
      </c>
      <c r="G36" s="19">
        <v>330655416828</v>
      </c>
      <c r="I36" s="19">
        <v>1353003651</v>
      </c>
      <c r="K36" s="19">
        <v>59261124</v>
      </c>
      <c r="M36" s="19">
        <v>332008420479</v>
      </c>
      <c r="O36" s="19">
        <v>330655416828</v>
      </c>
      <c r="Q36" s="19">
        <v>1353003651</v>
      </c>
    </row>
    <row r="37" spans="1:22" ht="21.75" customHeight="1" x14ac:dyDescent="0.2">
      <c r="A37" s="6" t="s">
        <v>42</v>
      </c>
      <c r="C37" s="19">
        <v>7000000</v>
      </c>
      <c r="E37" s="19">
        <v>48986784000</v>
      </c>
      <c r="G37" s="19">
        <v>48470445432</v>
      </c>
      <c r="I37" s="19">
        <v>516338567</v>
      </c>
      <c r="K37" s="19">
        <v>7000000</v>
      </c>
      <c r="M37" s="19">
        <v>48986784000</v>
      </c>
      <c r="O37" s="19">
        <v>48470445432</v>
      </c>
      <c r="Q37" s="19">
        <v>516338567</v>
      </c>
      <c r="V37" s="29"/>
    </row>
    <row r="38" spans="1:22" ht="21.75" customHeight="1" x14ac:dyDescent="0.2">
      <c r="A38" s="6" t="s">
        <v>43</v>
      </c>
      <c r="C38" s="19">
        <v>45914140</v>
      </c>
      <c r="E38" s="19">
        <v>694198862687</v>
      </c>
      <c r="G38" s="19">
        <v>690796193917</v>
      </c>
      <c r="I38" s="19">
        <v>3402668770</v>
      </c>
      <c r="K38" s="19">
        <v>45914140</v>
      </c>
      <c r="M38" s="19">
        <v>694198862687</v>
      </c>
      <c r="O38" s="19">
        <v>690796193917</v>
      </c>
      <c r="Q38" s="19">
        <v>3402668770</v>
      </c>
    </row>
    <row r="39" spans="1:22" ht="21.75" customHeight="1" x14ac:dyDescent="0.2">
      <c r="A39" s="6" t="s">
        <v>44</v>
      </c>
      <c r="C39" s="19">
        <v>191485485</v>
      </c>
      <c r="E39" s="19">
        <v>1914882232424</v>
      </c>
      <c r="G39" s="19">
        <v>1905957830688</v>
      </c>
      <c r="I39" s="19">
        <v>8924401736</v>
      </c>
      <c r="K39" s="19">
        <v>191485485</v>
      </c>
      <c r="M39" s="19">
        <v>1914882232424</v>
      </c>
      <c r="O39" s="19">
        <v>1905957830688</v>
      </c>
      <c r="Q39" s="19">
        <v>8924401736</v>
      </c>
      <c r="V39" s="29"/>
    </row>
    <row r="40" spans="1:22" ht="21.75" customHeight="1" x14ac:dyDescent="0.2">
      <c r="A40" s="6" t="s">
        <v>443</v>
      </c>
      <c r="C40" s="19">
        <v>3000000</v>
      </c>
      <c r="E40" s="19">
        <v>2840632042106</v>
      </c>
      <c r="G40" s="19">
        <v>2840632042106</v>
      </c>
      <c r="I40" s="19">
        <v>0</v>
      </c>
      <c r="K40" s="19">
        <v>3000000</v>
      </c>
      <c r="M40" s="19">
        <v>2840632042106</v>
      </c>
      <c r="O40" s="19">
        <v>2840632042106</v>
      </c>
      <c r="Q40" s="19">
        <v>0</v>
      </c>
    </row>
    <row r="41" spans="1:22" ht="21.75" customHeight="1" x14ac:dyDescent="0.2">
      <c r="A41" s="6" t="s">
        <v>124</v>
      </c>
      <c r="C41" s="19">
        <v>14000000</v>
      </c>
      <c r="E41" s="19">
        <v>11967830437500</v>
      </c>
      <c r="G41" s="19">
        <v>12492674639429</v>
      </c>
      <c r="I41" s="19">
        <v>-524844201929</v>
      </c>
      <c r="K41" s="19">
        <v>14000000</v>
      </c>
      <c r="M41" s="19">
        <v>11967830437500</v>
      </c>
      <c r="O41" s="19">
        <v>12492674639429</v>
      </c>
      <c r="Q41" s="19">
        <v>-524844201929</v>
      </c>
    </row>
    <row r="42" spans="1:22" ht="21.75" customHeight="1" x14ac:dyDescent="0.2">
      <c r="A42" s="6" t="s">
        <v>127</v>
      </c>
      <c r="C42" s="19">
        <v>2500000</v>
      </c>
      <c r="E42" s="19">
        <v>2249592187500</v>
      </c>
      <c r="G42" s="19">
        <v>2249592187500</v>
      </c>
      <c r="I42" s="19">
        <v>0</v>
      </c>
      <c r="K42" s="19">
        <v>2500000</v>
      </c>
      <c r="M42" s="19">
        <v>2249592187500</v>
      </c>
      <c r="O42" s="19">
        <v>2249592187500</v>
      </c>
      <c r="Q42" s="19">
        <v>0</v>
      </c>
    </row>
    <row r="43" spans="1:22" ht="21.75" customHeight="1" x14ac:dyDescent="0.2">
      <c r="A43" s="6" t="s">
        <v>129</v>
      </c>
      <c r="C43" s="19">
        <v>8875000</v>
      </c>
      <c r="E43" s="19">
        <v>8199359721639</v>
      </c>
      <c r="G43" s="19">
        <v>7694747699149</v>
      </c>
      <c r="I43" s="19">
        <v>504612022490</v>
      </c>
      <c r="K43" s="19">
        <v>8875000</v>
      </c>
      <c r="M43" s="19">
        <v>8199359721639</v>
      </c>
      <c r="O43" s="19">
        <v>7694747699149</v>
      </c>
      <c r="Q43" s="19">
        <v>504612022490</v>
      </c>
      <c r="V43" s="29"/>
    </row>
    <row r="44" spans="1:22" ht="21.75" customHeight="1" x14ac:dyDescent="0.2">
      <c r="A44" s="6" t="s">
        <v>444</v>
      </c>
      <c r="C44" s="19">
        <v>1800000</v>
      </c>
      <c r="E44" s="19">
        <v>1632104327463</v>
      </c>
      <c r="G44" s="19">
        <v>1469170153356</v>
      </c>
      <c r="I44" s="19">
        <v>162934174107</v>
      </c>
      <c r="K44" s="19">
        <v>1800000</v>
      </c>
      <c r="M44" s="19">
        <v>1632104327463</v>
      </c>
      <c r="O44" s="19">
        <v>1469170153356</v>
      </c>
      <c r="Q44" s="19">
        <v>162934174107</v>
      </c>
    </row>
    <row r="45" spans="1:22" ht="21.75" customHeight="1" x14ac:dyDescent="0.2">
      <c r="A45" s="6" t="s">
        <v>445</v>
      </c>
      <c r="C45" s="19">
        <v>8000000</v>
      </c>
      <c r="E45" s="19">
        <v>7007105731850</v>
      </c>
      <c r="G45" s="19">
        <v>6496921854375</v>
      </c>
      <c r="I45" s="19">
        <v>510183877474</v>
      </c>
      <c r="K45" s="19">
        <v>8000000</v>
      </c>
      <c r="M45" s="19">
        <v>7007105731850</v>
      </c>
      <c r="O45" s="19">
        <v>6496921854375</v>
      </c>
      <c r="Q45" s="19">
        <v>510183877474</v>
      </c>
    </row>
    <row r="46" spans="1:22" ht="21.75" customHeight="1" x14ac:dyDescent="0.2">
      <c r="A46" s="6" t="s">
        <v>446</v>
      </c>
      <c r="C46" s="19">
        <v>4495500</v>
      </c>
      <c r="E46" s="19">
        <v>4481201135053</v>
      </c>
      <c r="G46" s="19">
        <v>4033091025880</v>
      </c>
      <c r="I46" s="19">
        <v>448110109173</v>
      </c>
      <c r="K46" s="19">
        <v>4495500</v>
      </c>
      <c r="M46" s="19">
        <v>4481201135053</v>
      </c>
      <c r="O46" s="19">
        <v>4033091025880</v>
      </c>
      <c r="Q46" s="19">
        <v>448110109173</v>
      </c>
    </row>
    <row r="47" spans="1:22" ht="21.75" customHeight="1" x14ac:dyDescent="0.2">
      <c r="A47" s="6" t="s">
        <v>447</v>
      </c>
      <c r="C47" s="19">
        <v>2500000</v>
      </c>
      <c r="E47" s="19">
        <v>2137112578125</v>
      </c>
      <c r="G47" s="19">
        <v>2374569565686</v>
      </c>
      <c r="I47" s="19">
        <v>-237456987561</v>
      </c>
      <c r="K47" s="19">
        <v>2500000</v>
      </c>
      <c r="M47" s="19">
        <v>2137112578125</v>
      </c>
      <c r="O47" s="19">
        <v>2374569565686</v>
      </c>
      <c r="Q47" s="19">
        <v>-237456987561</v>
      </c>
    </row>
    <row r="48" spans="1:22" ht="21.75" customHeight="1" x14ac:dyDescent="0.2">
      <c r="A48" s="6" t="s">
        <v>448</v>
      </c>
      <c r="C48" s="19">
        <v>1495900</v>
      </c>
      <c r="E48" s="19">
        <v>1279905342702</v>
      </c>
      <c r="G48" s="19">
        <v>1290425596160</v>
      </c>
      <c r="I48" s="19">
        <v>-10520253457</v>
      </c>
      <c r="K48" s="19">
        <v>1495900</v>
      </c>
      <c r="M48" s="19">
        <v>1279905342702</v>
      </c>
      <c r="O48" s="19">
        <v>1290425596160</v>
      </c>
      <c r="Q48" s="19">
        <v>-10520253457</v>
      </c>
    </row>
    <row r="49" spans="1:17" ht="21.75" customHeight="1" x14ac:dyDescent="0.2">
      <c r="A49" s="6" t="s">
        <v>449</v>
      </c>
      <c r="C49" s="19">
        <v>9500000</v>
      </c>
      <c r="E49" s="19">
        <v>8358864681125</v>
      </c>
      <c r="G49" s="19">
        <v>8183127189463</v>
      </c>
      <c r="I49" s="19">
        <v>175737491661</v>
      </c>
      <c r="K49" s="19">
        <v>9500000</v>
      </c>
      <c r="M49" s="19">
        <v>8358864681125</v>
      </c>
      <c r="O49" s="19">
        <v>8183127189463</v>
      </c>
      <c r="Q49" s="19">
        <v>175737491661</v>
      </c>
    </row>
    <row r="50" spans="1:17" ht="21.75" customHeight="1" x14ac:dyDescent="0.2">
      <c r="A50" s="6" t="s">
        <v>450</v>
      </c>
      <c r="C50" s="19">
        <v>10000000</v>
      </c>
      <c r="E50" s="19">
        <v>8695143719500</v>
      </c>
      <c r="G50" s="19">
        <v>8588852252386</v>
      </c>
      <c r="I50" s="19">
        <v>106291467113</v>
      </c>
      <c r="K50" s="19">
        <v>10000000</v>
      </c>
      <c r="M50" s="19">
        <v>8695143719500</v>
      </c>
      <c r="O50" s="19">
        <v>8588852252386</v>
      </c>
      <c r="Q50" s="19">
        <v>106291467113</v>
      </c>
    </row>
    <row r="51" spans="1:17" ht="21.75" customHeight="1" x14ac:dyDescent="0.2">
      <c r="A51" s="6" t="s">
        <v>135</v>
      </c>
      <c r="C51" s="19">
        <v>24809</v>
      </c>
      <c r="E51" s="19">
        <v>22448075548</v>
      </c>
      <c r="G51" s="19">
        <v>22448075548</v>
      </c>
      <c r="I51" s="19">
        <v>0</v>
      </c>
      <c r="K51" s="19">
        <v>24809</v>
      </c>
      <c r="M51" s="19">
        <v>22448075548</v>
      </c>
      <c r="O51" s="19">
        <v>22448075548</v>
      </c>
      <c r="Q51" s="19">
        <v>0</v>
      </c>
    </row>
    <row r="52" spans="1:17" ht="21.75" customHeight="1" x14ac:dyDescent="0.2">
      <c r="A52" s="6" t="s">
        <v>138</v>
      </c>
      <c r="C52" s="19">
        <v>5500000</v>
      </c>
      <c r="E52" s="19">
        <v>5499003125000</v>
      </c>
      <c r="G52" s="19">
        <v>4949102812500</v>
      </c>
      <c r="I52" s="19">
        <v>549900312499</v>
      </c>
      <c r="K52" s="19">
        <v>5500000</v>
      </c>
      <c r="M52" s="19">
        <v>5499003125000</v>
      </c>
      <c r="O52" s="19">
        <v>4949102812500</v>
      </c>
      <c r="Q52" s="19">
        <v>549900312499</v>
      </c>
    </row>
    <row r="53" spans="1:17" ht="21.75" customHeight="1" x14ac:dyDescent="0.2">
      <c r="A53" s="6" t="s">
        <v>141</v>
      </c>
      <c r="C53" s="19">
        <v>117467</v>
      </c>
      <c r="E53" s="19">
        <v>87710804474</v>
      </c>
      <c r="G53" s="19">
        <v>85476987087</v>
      </c>
      <c r="I53" s="19">
        <v>2233817387</v>
      </c>
      <c r="K53" s="19">
        <v>117467</v>
      </c>
      <c r="M53" s="19">
        <v>87710804474</v>
      </c>
      <c r="O53" s="19">
        <v>85476987087</v>
      </c>
      <c r="Q53" s="19">
        <v>2233817387</v>
      </c>
    </row>
    <row r="54" spans="1:17" ht="21.75" customHeight="1" x14ac:dyDescent="0.2">
      <c r="A54" s="6" t="s">
        <v>144</v>
      </c>
      <c r="C54" s="19">
        <v>30431</v>
      </c>
      <c r="E54" s="19">
        <v>21720753299</v>
      </c>
      <c r="G54" s="19">
        <v>21148449938</v>
      </c>
      <c r="I54" s="19">
        <v>572303361</v>
      </c>
      <c r="K54" s="19">
        <v>30431</v>
      </c>
      <c r="M54" s="19">
        <v>21720753299</v>
      </c>
      <c r="O54" s="19">
        <v>21148449938</v>
      </c>
      <c r="Q54" s="19">
        <v>572303361</v>
      </c>
    </row>
    <row r="55" spans="1:17" ht="21.75" customHeight="1" x14ac:dyDescent="0.2">
      <c r="A55" s="6" t="s">
        <v>146</v>
      </c>
      <c r="C55" s="19">
        <v>34500</v>
      </c>
      <c r="E55" s="19">
        <v>23849321526</v>
      </c>
      <c r="G55" s="19">
        <v>23292937389</v>
      </c>
      <c r="I55" s="19">
        <v>556384137</v>
      </c>
      <c r="K55" s="19">
        <v>34500</v>
      </c>
      <c r="M55" s="19">
        <v>23849321526</v>
      </c>
      <c r="O55" s="19">
        <v>23292937389</v>
      </c>
      <c r="Q55" s="19">
        <v>556384137</v>
      </c>
    </row>
    <row r="56" spans="1:17" ht="21.75" customHeight="1" x14ac:dyDescent="0.2">
      <c r="A56" s="6" t="s">
        <v>148</v>
      </c>
      <c r="C56" s="19">
        <v>3632950</v>
      </c>
      <c r="E56" s="19">
        <v>3512716490716</v>
      </c>
      <c r="G56" s="19">
        <v>3428447327271</v>
      </c>
      <c r="I56" s="19">
        <v>84269163445</v>
      </c>
      <c r="K56" s="19">
        <v>3632950</v>
      </c>
      <c r="M56" s="19">
        <v>3512716490716</v>
      </c>
      <c r="O56" s="19">
        <v>3428447327271</v>
      </c>
      <c r="Q56" s="19">
        <v>84269163445</v>
      </c>
    </row>
    <row r="57" spans="1:17" ht="21.75" customHeight="1" x14ac:dyDescent="0.2">
      <c r="A57" s="6" t="s">
        <v>151</v>
      </c>
      <c r="C57" s="19">
        <v>489300</v>
      </c>
      <c r="E57" s="19">
        <v>439316652421</v>
      </c>
      <c r="G57" s="19">
        <v>428265368830</v>
      </c>
      <c r="I57" s="19">
        <v>11051283591</v>
      </c>
      <c r="K57" s="19">
        <v>489300</v>
      </c>
      <c r="M57" s="19">
        <v>439316652421</v>
      </c>
      <c r="O57" s="19">
        <v>428265368830</v>
      </c>
      <c r="Q57" s="19">
        <v>11051283591</v>
      </c>
    </row>
    <row r="58" spans="1:17" ht="21.75" customHeight="1" x14ac:dyDescent="0.2">
      <c r="A58" s="6" t="s">
        <v>153</v>
      </c>
      <c r="C58" s="19">
        <v>13000</v>
      </c>
      <c r="E58" s="19">
        <v>8831638975</v>
      </c>
      <c r="G58" s="19">
        <v>8624586510</v>
      </c>
      <c r="I58" s="19">
        <v>207052465</v>
      </c>
      <c r="K58" s="19">
        <v>13000</v>
      </c>
      <c r="M58" s="19">
        <v>8831638975</v>
      </c>
      <c r="O58" s="19">
        <v>8624586510</v>
      </c>
      <c r="Q58" s="19">
        <v>207052465</v>
      </c>
    </row>
    <row r="59" spans="1:17" ht="21.75" customHeight="1" x14ac:dyDescent="0.2">
      <c r="A59" s="6" t="s">
        <v>156</v>
      </c>
      <c r="C59" s="19">
        <v>1791468</v>
      </c>
      <c r="E59" s="19">
        <v>1472140675331</v>
      </c>
      <c r="G59" s="19">
        <v>1438449269925</v>
      </c>
      <c r="I59" s="19">
        <v>33691405406</v>
      </c>
      <c r="K59" s="19">
        <v>1791468</v>
      </c>
      <c r="M59" s="19">
        <v>1472140675331</v>
      </c>
      <c r="O59" s="19">
        <v>1438449269925</v>
      </c>
      <c r="Q59" s="19">
        <v>33691405406</v>
      </c>
    </row>
    <row r="60" spans="1:17" ht="21.75" customHeight="1" x14ac:dyDescent="0.2">
      <c r="A60" s="6" t="s">
        <v>159</v>
      </c>
      <c r="C60" s="19">
        <v>63900</v>
      </c>
      <c r="E60" s="19">
        <v>45225333422</v>
      </c>
      <c r="G60" s="19">
        <v>44112397178</v>
      </c>
      <c r="I60" s="19">
        <v>1112936244</v>
      </c>
      <c r="K60" s="19">
        <v>63900</v>
      </c>
      <c r="M60" s="19">
        <v>45225333422</v>
      </c>
      <c r="O60" s="19">
        <v>44112397178</v>
      </c>
      <c r="Q60" s="19">
        <v>1112936244</v>
      </c>
    </row>
    <row r="61" spans="1:17" ht="21.75" customHeight="1" x14ac:dyDescent="0.2">
      <c r="A61" s="6" t="s">
        <v>161</v>
      </c>
      <c r="C61" s="19">
        <v>3703000</v>
      </c>
      <c r="E61" s="19">
        <v>2552163356533</v>
      </c>
      <c r="G61" s="19">
        <v>2500182659743</v>
      </c>
      <c r="I61" s="19">
        <v>51980696790</v>
      </c>
      <c r="K61" s="19">
        <v>3703000</v>
      </c>
      <c r="M61" s="19">
        <v>2552163356533</v>
      </c>
      <c r="O61" s="19">
        <v>2500182659743</v>
      </c>
      <c r="Q61" s="19">
        <v>51980696790</v>
      </c>
    </row>
    <row r="62" spans="1:17" ht="21.75" customHeight="1" x14ac:dyDescent="0.2">
      <c r="A62" s="6" t="s">
        <v>163</v>
      </c>
      <c r="C62" s="19">
        <v>798450</v>
      </c>
      <c r="E62" s="19">
        <v>757408101395</v>
      </c>
      <c r="G62" s="19">
        <v>732564841052</v>
      </c>
      <c r="I62" s="19">
        <v>24843260343</v>
      </c>
      <c r="K62" s="19">
        <v>798450</v>
      </c>
      <c r="M62" s="19">
        <v>757408101395</v>
      </c>
      <c r="O62" s="19">
        <v>732564841052</v>
      </c>
      <c r="Q62" s="19">
        <v>24843260343</v>
      </c>
    </row>
    <row r="63" spans="1:17" ht="21.75" customHeight="1" x14ac:dyDescent="0.2">
      <c r="A63" s="6" t="s">
        <v>103</v>
      </c>
      <c r="C63" s="19">
        <v>436293</v>
      </c>
      <c r="E63" s="19">
        <v>3332378219992</v>
      </c>
      <c r="G63" s="19">
        <v>3273768565951</v>
      </c>
      <c r="I63" s="19">
        <v>58609654041</v>
      </c>
      <c r="K63" s="19">
        <v>436293</v>
      </c>
      <c r="M63" s="19">
        <v>3332378219992</v>
      </c>
      <c r="O63" s="19">
        <v>3273768565951</v>
      </c>
      <c r="Q63" s="19">
        <v>58609654041</v>
      </c>
    </row>
    <row r="64" spans="1:17" ht="21.75" customHeight="1" x14ac:dyDescent="0.2">
      <c r="A64" s="6" t="s">
        <v>107</v>
      </c>
      <c r="C64" s="19">
        <v>519700</v>
      </c>
      <c r="E64" s="19">
        <v>1780107562169</v>
      </c>
      <c r="G64" s="19">
        <v>1748491684011</v>
      </c>
      <c r="I64" s="19">
        <v>31615878158</v>
      </c>
      <c r="K64" s="19">
        <v>519700</v>
      </c>
      <c r="M64" s="19">
        <v>1780107562169</v>
      </c>
      <c r="O64" s="19">
        <v>1748491684011</v>
      </c>
      <c r="Q64" s="19">
        <v>31615878158</v>
      </c>
    </row>
    <row r="65" spans="1:30" ht="21.75" customHeight="1" x14ac:dyDescent="0.2">
      <c r="A65" s="6" t="s">
        <v>109</v>
      </c>
      <c r="C65" s="19">
        <v>3809800</v>
      </c>
      <c r="E65" s="19">
        <v>17823375049680</v>
      </c>
      <c r="G65" s="19">
        <v>17499464651498</v>
      </c>
      <c r="I65" s="19">
        <v>323910398182</v>
      </c>
      <c r="K65" s="19">
        <v>3809800</v>
      </c>
      <c r="M65" s="19">
        <v>17823375049680</v>
      </c>
      <c r="O65" s="19">
        <v>17499464651498</v>
      </c>
      <c r="Q65" s="19">
        <v>323910398182</v>
      </c>
    </row>
    <row r="66" spans="1:30" ht="21.75" customHeight="1" x14ac:dyDescent="0.2">
      <c r="A66" s="6" t="s">
        <v>112</v>
      </c>
      <c r="C66" s="19">
        <v>6429600</v>
      </c>
      <c r="E66" s="19">
        <v>11458717262626</v>
      </c>
      <c r="G66" s="19">
        <v>11277121615615</v>
      </c>
      <c r="I66" s="19">
        <v>181595647011</v>
      </c>
      <c r="K66" s="19">
        <v>6429600</v>
      </c>
      <c r="M66" s="19">
        <v>11458717262626</v>
      </c>
      <c r="O66" s="19">
        <v>11277121615615</v>
      </c>
      <c r="Q66" s="19">
        <v>181595647011</v>
      </c>
    </row>
    <row r="67" spans="1:30" ht="21.75" customHeight="1" x14ac:dyDescent="0.2">
      <c r="A67" s="6" t="s">
        <v>115</v>
      </c>
      <c r="C67" s="19">
        <v>2292600</v>
      </c>
      <c r="E67" s="19">
        <v>11844075782162</v>
      </c>
      <c r="G67" s="19">
        <v>11641370478006</v>
      </c>
      <c r="I67" s="19">
        <v>202705304156</v>
      </c>
      <c r="K67" s="19">
        <v>2292600</v>
      </c>
      <c r="M67" s="19">
        <v>11844075782162</v>
      </c>
      <c r="O67" s="19">
        <v>11641370478006</v>
      </c>
      <c r="Q67" s="19">
        <v>202705304156</v>
      </c>
    </row>
    <row r="68" spans="1:30" ht="21.75" customHeight="1" x14ac:dyDescent="0.2">
      <c r="A68" s="6" t="s">
        <v>118</v>
      </c>
      <c r="C68" s="19">
        <v>114700</v>
      </c>
      <c r="E68" s="19">
        <v>546355264315</v>
      </c>
      <c r="G68" s="19">
        <v>536934808559</v>
      </c>
      <c r="I68" s="19">
        <v>9420455756</v>
      </c>
      <c r="K68" s="19">
        <v>114700</v>
      </c>
      <c r="M68" s="19">
        <v>546355264315</v>
      </c>
      <c r="O68" s="19">
        <v>536934808559</v>
      </c>
      <c r="Q68" s="19">
        <v>9420455756</v>
      </c>
    </row>
    <row r="69" spans="1:30" ht="21.75" customHeight="1" x14ac:dyDescent="0.2">
      <c r="A69" s="6" t="s">
        <v>121</v>
      </c>
      <c r="C69" s="19">
        <v>1295800</v>
      </c>
      <c r="E69" s="19">
        <v>5301761709945</v>
      </c>
      <c r="G69" s="19">
        <v>5205527106703</v>
      </c>
      <c r="I69" s="19">
        <v>96234603242</v>
      </c>
      <c r="K69" s="19">
        <v>1295800</v>
      </c>
      <c r="M69" s="19">
        <v>5301761709945</v>
      </c>
      <c r="O69" s="19">
        <v>5205527106703</v>
      </c>
      <c r="Q69" s="19">
        <v>96234603242</v>
      </c>
    </row>
    <row r="70" spans="1:30" ht="21.75" customHeight="1" x14ac:dyDescent="0.2">
      <c r="A70" s="6" t="s">
        <v>81</v>
      </c>
      <c r="C70" s="19">
        <v>12370000</v>
      </c>
      <c r="E70" s="19">
        <v>207939877818</v>
      </c>
      <c r="G70" s="19">
        <v>206916056475</v>
      </c>
      <c r="I70" s="19">
        <v>1023821343</v>
      </c>
      <c r="K70" s="19">
        <v>12370000</v>
      </c>
      <c r="M70" s="19">
        <v>207939877818</v>
      </c>
      <c r="O70" s="19">
        <v>206916056475</v>
      </c>
      <c r="Q70" s="19">
        <v>1023821343</v>
      </c>
    </row>
    <row r="71" spans="1:30" ht="21.75" customHeight="1" x14ac:dyDescent="0.2">
      <c r="A71" s="6" t="s">
        <v>82</v>
      </c>
      <c r="C71" s="19">
        <v>8350000</v>
      </c>
      <c r="E71" s="19">
        <v>1159855534031</v>
      </c>
      <c r="G71" s="19">
        <v>1152001082744</v>
      </c>
      <c r="I71" s="19">
        <v>7854451287</v>
      </c>
      <c r="K71" s="19">
        <v>8350000</v>
      </c>
      <c r="M71" s="19">
        <v>1159855534031</v>
      </c>
      <c r="O71" s="19">
        <v>1152001082744</v>
      </c>
      <c r="Q71" s="19">
        <v>7854451287</v>
      </c>
    </row>
    <row r="72" spans="1:30" ht="21.75" customHeight="1" x14ac:dyDescent="0.2">
      <c r="A72" s="6" t="s">
        <v>83</v>
      </c>
      <c r="C72" s="19">
        <v>10000000</v>
      </c>
      <c r="E72" s="19">
        <v>122254650000</v>
      </c>
      <c r="G72" s="19">
        <v>121226630156</v>
      </c>
      <c r="I72" s="19">
        <v>1028019843</v>
      </c>
      <c r="K72" s="19">
        <v>10000000</v>
      </c>
      <c r="M72" s="19">
        <v>122254650000</v>
      </c>
      <c r="O72" s="19">
        <v>121226630156</v>
      </c>
      <c r="Q72" s="19">
        <v>1028019843</v>
      </c>
    </row>
    <row r="73" spans="1:30" ht="21.75" customHeight="1" x14ac:dyDescent="0.2">
      <c r="A73" s="6" t="s">
        <v>84</v>
      </c>
      <c r="C73" s="19">
        <v>30000000</v>
      </c>
      <c r="E73" s="19">
        <v>308033775000</v>
      </c>
      <c r="G73" s="19">
        <v>307042411975</v>
      </c>
      <c r="I73" s="19">
        <v>991363024</v>
      </c>
      <c r="K73" s="19">
        <v>30000000</v>
      </c>
      <c r="M73" s="19">
        <v>308033775000</v>
      </c>
      <c r="O73" s="19">
        <v>307042411975</v>
      </c>
      <c r="Q73" s="19">
        <v>991363024</v>
      </c>
    </row>
    <row r="74" spans="1:30" ht="21.75" customHeight="1" x14ac:dyDescent="0.2">
      <c r="A74" s="6" t="s">
        <v>86</v>
      </c>
      <c r="C74" s="19">
        <v>13500000</v>
      </c>
      <c r="E74" s="19">
        <v>303524136562</v>
      </c>
      <c r="G74" s="19">
        <v>301440737377</v>
      </c>
      <c r="I74" s="19">
        <v>2083399185</v>
      </c>
      <c r="K74" s="19">
        <v>13500000</v>
      </c>
      <c r="M74" s="19">
        <v>303524136562</v>
      </c>
      <c r="O74" s="19">
        <v>301440737377</v>
      </c>
      <c r="Q74" s="19">
        <v>2083399185</v>
      </c>
    </row>
    <row r="75" spans="1:30" ht="21.75" customHeight="1" x14ac:dyDescent="0.2">
      <c r="A75" s="6" t="s">
        <v>93</v>
      </c>
      <c r="C75" s="19">
        <v>2000000</v>
      </c>
      <c r="E75" s="19">
        <v>19976250000</v>
      </c>
      <c r="G75" s="19">
        <v>20012323884</v>
      </c>
      <c r="I75" s="19">
        <v>-36073884</v>
      </c>
      <c r="K75" s="19">
        <v>2000000</v>
      </c>
      <c r="M75" s="19">
        <v>19976250000</v>
      </c>
      <c r="O75" s="19">
        <v>20012323884</v>
      </c>
      <c r="Q75" s="19">
        <v>-36073884</v>
      </c>
    </row>
    <row r="76" spans="1:30" ht="21.75" customHeight="1" x14ac:dyDescent="0.2">
      <c r="A76" s="6" t="s">
        <v>87</v>
      </c>
      <c r="C76" s="19">
        <v>77438648</v>
      </c>
      <c r="E76" s="19">
        <v>7019588311562</v>
      </c>
      <c r="G76" s="19">
        <v>7010099857666</v>
      </c>
      <c r="I76" s="19">
        <v>9488453896</v>
      </c>
      <c r="K76" s="19">
        <v>77438648</v>
      </c>
      <c r="M76" s="19">
        <v>7019588311562</v>
      </c>
      <c r="O76" s="19">
        <v>7010099857666</v>
      </c>
      <c r="Q76" s="19">
        <v>9488453896</v>
      </c>
    </row>
    <row r="77" spans="1:30" ht="21.75" customHeight="1" x14ac:dyDescent="0.2">
      <c r="A77" s="6" t="s">
        <v>89</v>
      </c>
      <c r="C77" s="19">
        <v>3970000</v>
      </c>
      <c r="E77" s="19">
        <v>47167072509</v>
      </c>
      <c r="G77" s="19">
        <v>46628905197</v>
      </c>
      <c r="I77" s="19">
        <v>538167312</v>
      </c>
      <c r="K77" s="19">
        <v>3970000</v>
      </c>
      <c r="M77" s="19">
        <v>47167072509</v>
      </c>
      <c r="O77" s="19">
        <v>46628905197</v>
      </c>
      <c r="Q77" s="19">
        <v>538167312</v>
      </c>
    </row>
    <row r="78" spans="1:30" ht="21.75" customHeight="1" x14ac:dyDescent="0.2">
      <c r="A78" s="6" t="s">
        <v>90</v>
      </c>
      <c r="C78" s="19">
        <v>176033</v>
      </c>
      <c r="E78" s="19">
        <f>21744300292+3</f>
        <v>21744300295</v>
      </c>
      <c r="G78" s="19">
        <v>20113530580</v>
      </c>
      <c r="I78" s="19">
        <f>E78-G78</f>
        <v>1630769715</v>
      </c>
      <c r="K78" s="19">
        <v>176033</v>
      </c>
      <c r="M78" s="19">
        <v>21744300295</v>
      </c>
      <c r="O78" s="19">
        <v>20113530580</v>
      </c>
      <c r="Q78" s="19">
        <v>1630769715</v>
      </c>
    </row>
    <row r="79" spans="1:30" ht="21.75" customHeight="1" x14ac:dyDescent="0.2">
      <c r="A79" s="6" t="s">
        <v>91</v>
      </c>
      <c r="C79" s="19">
        <v>500000</v>
      </c>
      <c r="E79" s="19">
        <v>515613980000</v>
      </c>
      <c r="G79" s="19">
        <v>441428480000</v>
      </c>
      <c r="I79" s="19">
        <f>E79-G79</f>
        <v>74185500000</v>
      </c>
      <c r="K79" s="19">
        <v>500000</v>
      </c>
      <c r="M79" s="19">
        <v>515613980000</v>
      </c>
      <c r="O79" s="19">
        <v>441428480000</v>
      </c>
      <c r="Q79" s="19">
        <v>74185500000</v>
      </c>
    </row>
    <row r="80" spans="1:30" ht="21.75" customHeight="1" x14ac:dyDescent="0.2">
      <c r="A80" s="6" t="s">
        <v>92</v>
      </c>
      <c r="C80" s="19">
        <v>8000000</v>
      </c>
      <c r="E80" s="19">
        <v>2525717145000</v>
      </c>
      <c r="G80" s="19">
        <v>2502062022819</v>
      </c>
      <c r="I80" s="19">
        <v>23655122180</v>
      </c>
      <c r="K80" s="19">
        <v>8000000</v>
      </c>
      <c r="M80" s="19">
        <v>2525717145000</v>
      </c>
      <c r="O80" s="19">
        <v>2502062022819</v>
      </c>
      <c r="Q80" s="19">
        <v>23655122180</v>
      </c>
      <c r="V80" s="29"/>
      <c r="AD80" s="15"/>
    </row>
    <row r="81" spans="1:30" ht="21.75" customHeight="1" x14ac:dyDescent="0.2">
      <c r="A81" s="6" t="s">
        <v>213</v>
      </c>
      <c r="C81" s="19">
        <v>3000000</v>
      </c>
      <c r="E81" s="19">
        <v>2408563368750</v>
      </c>
      <c r="G81" s="19">
        <v>2167707031875</v>
      </c>
      <c r="I81" s="19">
        <v>240856336874</v>
      </c>
      <c r="K81" s="19">
        <v>3000000</v>
      </c>
      <c r="M81" s="19">
        <v>2408563368750</v>
      </c>
      <c r="O81" s="19">
        <v>2167707031875</v>
      </c>
      <c r="Q81" s="19">
        <v>240856336874</v>
      </c>
      <c r="AD81" s="15"/>
    </row>
    <row r="82" spans="1:30" ht="21.75" customHeight="1" x14ac:dyDescent="0.2">
      <c r="A82" s="6" t="s">
        <v>216</v>
      </c>
      <c r="C82" s="19">
        <v>3211273</v>
      </c>
      <c r="E82" s="19">
        <v>3210690956768</v>
      </c>
      <c r="G82" s="19">
        <v>2889621861091</v>
      </c>
      <c r="I82" s="19">
        <v>321069095677</v>
      </c>
      <c r="K82" s="19">
        <v>3211273</v>
      </c>
      <c r="M82" s="19">
        <v>3210690956768</v>
      </c>
      <c r="O82" s="19">
        <v>2889621861091</v>
      </c>
      <c r="Q82" s="19">
        <v>321069095677</v>
      </c>
      <c r="AD82" s="15"/>
    </row>
    <row r="83" spans="1:30" ht="21.75" customHeight="1" x14ac:dyDescent="0.2">
      <c r="A83" s="6" t="s">
        <v>219</v>
      </c>
      <c r="C83" s="19">
        <v>5000000</v>
      </c>
      <c r="E83" s="19">
        <v>4499184375000</v>
      </c>
      <c r="G83" s="19">
        <v>4499184375000</v>
      </c>
      <c r="I83" s="19">
        <v>0</v>
      </c>
      <c r="K83" s="19">
        <v>5000000</v>
      </c>
      <c r="M83" s="19">
        <v>4499184375000</v>
      </c>
      <c r="O83" s="19">
        <v>4499184375000</v>
      </c>
      <c r="Q83" s="19">
        <v>0</v>
      </c>
    </row>
    <row r="84" spans="1:30" ht="21.75" customHeight="1" x14ac:dyDescent="0.2">
      <c r="A84" s="6" t="s">
        <v>451</v>
      </c>
      <c r="C84" s="19">
        <v>7000000</v>
      </c>
      <c r="E84" s="19">
        <v>6385201472431</v>
      </c>
      <c r="G84" s="19">
        <v>6298988271653</v>
      </c>
      <c r="I84" s="19">
        <v>86213200778</v>
      </c>
      <c r="K84" s="19">
        <v>7000000</v>
      </c>
      <c r="M84" s="19">
        <v>6385201472431</v>
      </c>
      <c r="O84" s="19">
        <v>6298988271653</v>
      </c>
      <c r="Q84" s="19">
        <v>86213200778</v>
      </c>
    </row>
    <row r="85" spans="1:30" ht="21.75" customHeight="1" x14ac:dyDescent="0.2">
      <c r="A85" s="6" t="s">
        <v>222</v>
      </c>
      <c r="C85" s="19">
        <v>1200000</v>
      </c>
      <c r="E85" s="19">
        <v>1127082879195</v>
      </c>
      <c r="G85" s="19">
        <v>1079804250000</v>
      </c>
      <c r="I85" s="19">
        <v>47278629194</v>
      </c>
      <c r="K85" s="19">
        <v>1200000</v>
      </c>
      <c r="M85" s="19">
        <v>1127082879195</v>
      </c>
      <c r="O85" s="19">
        <v>1079804250000</v>
      </c>
      <c r="Q85" s="19">
        <v>47278629194</v>
      </c>
    </row>
    <row r="86" spans="1:30" ht="21.75" customHeight="1" x14ac:dyDescent="0.2">
      <c r="A86" s="6" t="s">
        <v>225</v>
      </c>
      <c r="C86" s="19">
        <v>3985000</v>
      </c>
      <c r="E86" s="19">
        <v>3416040030501</v>
      </c>
      <c r="G86" s="19">
        <v>3585849946875</v>
      </c>
      <c r="I86" s="19">
        <v>-169809916373</v>
      </c>
      <c r="K86" s="19">
        <v>3985000</v>
      </c>
      <c r="M86" s="19">
        <v>3416040030501</v>
      </c>
      <c r="O86" s="19">
        <v>3585849946875</v>
      </c>
      <c r="Q86" s="19">
        <v>-169809916373</v>
      </c>
    </row>
    <row r="87" spans="1:30" ht="21.75" customHeight="1" x14ac:dyDescent="0.2">
      <c r="A87" s="6" t="s">
        <v>228</v>
      </c>
      <c r="C87" s="19">
        <v>500000</v>
      </c>
      <c r="E87" s="19">
        <v>499909375000</v>
      </c>
      <c r="G87" s="19">
        <v>449918437500</v>
      </c>
      <c r="I87" s="19">
        <v>49990937499</v>
      </c>
      <c r="K87" s="19">
        <v>500000</v>
      </c>
      <c r="M87" s="19">
        <v>499909375000</v>
      </c>
      <c r="O87" s="19">
        <v>449918437500</v>
      </c>
      <c r="Q87" s="19">
        <v>49990937499</v>
      </c>
    </row>
    <row r="88" spans="1:30" ht="21.75" customHeight="1" x14ac:dyDescent="0.2">
      <c r="A88" s="6" t="s">
        <v>452</v>
      </c>
      <c r="C88" s="19">
        <v>2000000</v>
      </c>
      <c r="E88" s="19">
        <v>1804672843750</v>
      </c>
      <c r="G88" s="19">
        <v>1709831892303</v>
      </c>
      <c r="I88" s="19">
        <v>94840951446</v>
      </c>
      <c r="K88" s="19">
        <v>2000000</v>
      </c>
      <c r="M88" s="19">
        <v>1804672843750</v>
      </c>
      <c r="O88" s="19">
        <v>1709831892303</v>
      </c>
      <c r="Q88" s="19">
        <v>94840951446</v>
      </c>
    </row>
    <row r="89" spans="1:30" ht="21.75" customHeight="1" x14ac:dyDescent="0.2">
      <c r="A89" s="6" t="s">
        <v>453</v>
      </c>
      <c r="C89" s="19">
        <v>5999981</v>
      </c>
      <c r="E89" s="19">
        <v>5018914260721</v>
      </c>
      <c r="G89" s="19">
        <v>4872701951778</v>
      </c>
      <c r="I89" s="19">
        <v>146212308943</v>
      </c>
      <c r="K89" s="19">
        <v>5999981</v>
      </c>
      <c r="M89" s="19">
        <v>5018914260721</v>
      </c>
      <c r="O89" s="19">
        <v>4872701951778</v>
      </c>
      <c r="Q89" s="19">
        <v>146212308943</v>
      </c>
    </row>
    <row r="90" spans="1:30" ht="21.75" customHeight="1" x14ac:dyDescent="0.2">
      <c r="A90" s="6" t="s">
        <v>454</v>
      </c>
      <c r="C90" s="19">
        <v>2000000</v>
      </c>
      <c r="E90" s="19">
        <v>1734885495000</v>
      </c>
      <c r="G90" s="19">
        <v>1734885495000</v>
      </c>
      <c r="I90" s="19">
        <v>0</v>
      </c>
      <c r="K90" s="19">
        <v>2000000</v>
      </c>
      <c r="M90" s="19">
        <v>1734885495000</v>
      </c>
      <c r="O90" s="19">
        <v>1734885495000</v>
      </c>
      <c r="Q90" s="19">
        <v>0</v>
      </c>
    </row>
    <row r="91" spans="1:30" ht="21.75" customHeight="1" x14ac:dyDescent="0.2">
      <c r="A91" s="6" t="s">
        <v>231</v>
      </c>
      <c r="C91" s="19">
        <v>5000000</v>
      </c>
      <c r="E91" s="19">
        <v>4749139062500</v>
      </c>
      <c r="G91" s="19">
        <v>4499436051562</v>
      </c>
      <c r="I91" s="19">
        <v>249703010937</v>
      </c>
      <c r="K91" s="19">
        <v>5000000</v>
      </c>
      <c r="M91" s="19">
        <v>4749139062500</v>
      </c>
      <c r="O91" s="19">
        <v>4499436051562</v>
      </c>
      <c r="Q91" s="19">
        <v>249703010937</v>
      </c>
    </row>
    <row r="92" spans="1:30" ht="21.75" customHeight="1" x14ac:dyDescent="0.2">
      <c r="A92" s="6" t="s">
        <v>455</v>
      </c>
      <c r="C92" s="19">
        <v>10000000</v>
      </c>
      <c r="E92" s="19">
        <v>9023364218750</v>
      </c>
      <c r="G92" s="19">
        <v>8153507980808</v>
      </c>
      <c r="I92" s="19">
        <v>869856237941</v>
      </c>
      <c r="K92" s="19">
        <v>10000000</v>
      </c>
      <c r="M92" s="19">
        <v>9023364218750</v>
      </c>
      <c r="O92" s="19">
        <v>8153507980808</v>
      </c>
      <c r="Q92" s="19">
        <v>869856237941</v>
      </c>
    </row>
    <row r="93" spans="1:30" ht="21.75" customHeight="1" x14ac:dyDescent="0.2">
      <c r="A93" s="6" t="s">
        <v>234</v>
      </c>
      <c r="C93" s="19">
        <v>430000</v>
      </c>
      <c r="E93" s="19">
        <v>430386378327</v>
      </c>
      <c r="G93" s="19">
        <v>425925507007</v>
      </c>
      <c r="I93" s="19">
        <v>4460871320</v>
      </c>
      <c r="K93" s="19">
        <v>430000</v>
      </c>
      <c r="M93" s="19">
        <v>430386378327</v>
      </c>
      <c r="O93" s="19">
        <v>425925507007</v>
      </c>
      <c r="Q93" s="19">
        <v>4460871320</v>
      </c>
    </row>
    <row r="94" spans="1:30" ht="21.75" customHeight="1" x14ac:dyDescent="0.2">
      <c r="A94" s="6" t="s">
        <v>237</v>
      </c>
      <c r="C94" s="19">
        <v>1984977</v>
      </c>
      <c r="E94" s="19">
        <v>1701571114586</v>
      </c>
      <c r="G94" s="19">
        <v>1984617222918</v>
      </c>
      <c r="I94" s="19">
        <v>-283046108331</v>
      </c>
      <c r="K94" s="19">
        <v>1984977</v>
      </c>
      <c r="M94" s="19">
        <v>1701571114586</v>
      </c>
      <c r="O94" s="19">
        <v>1984617222918</v>
      </c>
      <c r="Q94" s="19">
        <v>-283046108331</v>
      </c>
    </row>
    <row r="95" spans="1:30" ht="21.75" customHeight="1" x14ac:dyDescent="0.2">
      <c r="A95" s="6" t="s">
        <v>240</v>
      </c>
      <c r="C95" s="19">
        <v>1000000</v>
      </c>
      <c r="E95" s="19">
        <v>899836875000</v>
      </c>
      <c r="G95" s="19">
        <v>899836875000</v>
      </c>
      <c r="I95" s="19">
        <v>0</v>
      </c>
      <c r="K95" s="19">
        <v>1000000</v>
      </c>
      <c r="M95" s="19">
        <v>899836875000</v>
      </c>
      <c r="O95" s="19">
        <v>899836875000</v>
      </c>
      <c r="Q95" s="19">
        <v>0</v>
      </c>
    </row>
    <row r="96" spans="1:30" ht="21.75" customHeight="1" x14ac:dyDescent="0.2">
      <c r="A96" s="6" t="s">
        <v>243</v>
      </c>
      <c r="C96" s="19">
        <v>3000000</v>
      </c>
      <c r="E96" s="19">
        <v>2699510625000</v>
      </c>
      <c r="G96" s="19">
        <v>2699510625000</v>
      </c>
      <c r="I96" s="19">
        <v>0</v>
      </c>
      <c r="K96" s="19">
        <v>3000000</v>
      </c>
      <c r="M96" s="19">
        <v>2699510625000</v>
      </c>
      <c r="O96" s="19">
        <v>2699510625000</v>
      </c>
      <c r="Q96" s="19">
        <v>0</v>
      </c>
    </row>
    <row r="97" spans="1:17" ht="21.75" customHeight="1" x14ac:dyDescent="0.2">
      <c r="A97" s="6" t="s">
        <v>246</v>
      </c>
      <c r="C97" s="19">
        <v>5980000</v>
      </c>
      <c r="E97" s="19">
        <v>4563108786600</v>
      </c>
      <c r="G97" s="19">
        <v>4563108786600</v>
      </c>
      <c r="I97" s="19">
        <v>0</v>
      </c>
      <c r="K97" s="19">
        <v>5980000</v>
      </c>
      <c r="M97" s="19">
        <v>4563108786600</v>
      </c>
      <c r="O97" s="19">
        <v>4563108786600</v>
      </c>
      <c r="Q97" s="19">
        <v>0</v>
      </c>
    </row>
    <row r="98" spans="1:17" ht="21.75" customHeight="1" x14ac:dyDescent="0.2">
      <c r="A98" s="6" t="s">
        <v>249</v>
      </c>
      <c r="C98" s="19">
        <v>5000</v>
      </c>
      <c r="E98" s="19">
        <v>4628410948</v>
      </c>
      <c r="G98" s="19">
        <v>4628410948</v>
      </c>
      <c r="I98" s="19">
        <v>0</v>
      </c>
      <c r="K98" s="19">
        <v>5000</v>
      </c>
      <c r="M98" s="19">
        <v>4628410948</v>
      </c>
      <c r="O98" s="19">
        <v>4628410948</v>
      </c>
      <c r="Q98" s="19">
        <v>0</v>
      </c>
    </row>
    <row r="99" spans="1:17" ht="21.75" customHeight="1" x14ac:dyDescent="0.2">
      <c r="A99" s="6" t="s">
        <v>252</v>
      </c>
      <c r="C99" s="19">
        <v>5000000</v>
      </c>
      <c r="E99" s="19">
        <v>4101756421875</v>
      </c>
      <c r="G99" s="19">
        <v>4101756421875</v>
      </c>
      <c r="I99" s="19">
        <v>0</v>
      </c>
      <c r="K99" s="19">
        <v>5000000</v>
      </c>
      <c r="M99" s="19">
        <v>4101756421875</v>
      </c>
      <c r="O99" s="19">
        <v>4101756421875</v>
      </c>
      <c r="Q99" s="19">
        <v>0</v>
      </c>
    </row>
    <row r="100" spans="1:17" ht="21.75" customHeight="1" x14ac:dyDescent="0.2">
      <c r="A100" s="6" t="s">
        <v>255</v>
      </c>
      <c r="C100" s="19">
        <v>571150</v>
      </c>
      <c r="E100" s="19">
        <v>593831233577</v>
      </c>
      <c r="G100" s="19">
        <v>565775720060</v>
      </c>
      <c r="I100" s="19">
        <v>28055513517</v>
      </c>
      <c r="K100" s="19">
        <v>571150</v>
      </c>
      <c r="M100" s="19">
        <v>593831233577</v>
      </c>
      <c r="O100" s="19">
        <v>565775720060</v>
      </c>
      <c r="Q100" s="19">
        <v>28055513517</v>
      </c>
    </row>
    <row r="101" spans="1:17" ht="21.75" customHeight="1" x14ac:dyDescent="0.2">
      <c r="A101" s="6" t="s">
        <v>258</v>
      </c>
      <c r="C101" s="19">
        <v>215000</v>
      </c>
      <c r="E101" s="19">
        <v>197549187718</v>
      </c>
      <c r="G101" s="19">
        <v>197832936280</v>
      </c>
      <c r="I101" s="19">
        <v>-283748561</v>
      </c>
      <c r="K101" s="19">
        <v>215000</v>
      </c>
      <c r="M101" s="19">
        <v>197549187718</v>
      </c>
      <c r="O101" s="19">
        <v>197832936280</v>
      </c>
      <c r="Q101" s="19">
        <v>-283748561</v>
      </c>
    </row>
    <row r="102" spans="1:17" ht="21.75" customHeight="1" x14ac:dyDescent="0.2">
      <c r="A102" s="6" t="s">
        <v>260</v>
      </c>
      <c r="C102" s="19">
        <v>5000</v>
      </c>
      <c r="E102" s="19">
        <v>4904110968</v>
      </c>
      <c r="G102" s="19">
        <v>4867617584</v>
      </c>
      <c r="I102" s="19">
        <v>36493384</v>
      </c>
      <c r="K102" s="19">
        <v>5000</v>
      </c>
      <c r="M102" s="19">
        <v>4904110968</v>
      </c>
      <c r="O102" s="19">
        <v>4867617584</v>
      </c>
      <c r="Q102" s="19">
        <v>36493384</v>
      </c>
    </row>
    <row r="103" spans="1:17" ht="21.75" customHeight="1" x14ac:dyDescent="0.2">
      <c r="A103" s="6" t="s">
        <v>313</v>
      </c>
      <c r="C103" s="19">
        <v>26287700</v>
      </c>
      <c r="E103" s="19">
        <v>26240619828454</v>
      </c>
      <c r="G103" s="19">
        <v>24875019002000</v>
      </c>
      <c r="I103" s="19">
        <v>1365600826454</v>
      </c>
      <c r="K103" s="19">
        <v>26287700</v>
      </c>
      <c r="M103" s="19">
        <v>26240619828454</v>
      </c>
      <c r="O103" s="19">
        <v>24875019002000</v>
      </c>
      <c r="Q103" s="19">
        <v>1365600826454</v>
      </c>
    </row>
    <row r="104" spans="1:17" ht="21.75" customHeight="1" x14ac:dyDescent="0.2">
      <c r="A104" s="6" t="s">
        <v>264</v>
      </c>
      <c r="C104" s="19">
        <v>15811025</v>
      </c>
      <c r="E104" s="19">
        <v>15008266393581</v>
      </c>
      <c r="G104" s="19">
        <v>15045545663740</v>
      </c>
      <c r="I104" s="19">
        <v>-37279270158</v>
      </c>
      <c r="K104" s="19">
        <v>15811025</v>
      </c>
      <c r="M104" s="19">
        <v>15008266393581</v>
      </c>
      <c r="O104" s="19">
        <v>15045545663740</v>
      </c>
      <c r="Q104" s="19">
        <v>-37279270158</v>
      </c>
    </row>
    <row r="105" spans="1:17" ht="21.75" customHeight="1" x14ac:dyDescent="0.2">
      <c r="A105" s="6" t="s">
        <v>267</v>
      </c>
      <c r="C105" s="19">
        <v>4400014</v>
      </c>
      <c r="E105" s="19">
        <v>3874389969315</v>
      </c>
      <c r="G105" s="19">
        <v>3870078737147</v>
      </c>
      <c r="I105" s="19">
        <v>4311232168</v>
      </c>
      <c r="K105" s="19">
        <v>4400014</v>
      </c>
      <c r="M105" s="19">
        <v>3874389969315</v>
      </c>
      <c r="O105" s="19">
        <v>3870078737147</v>
      </c>
      <c r="Q105" s="19">
        <v>4311232168</v>
      </c>
    </row>
    <row r="106" spans="1:17" ht="21.75" customHeight="1" x14ac:dyDescent="0.2">
      <c r="A106" s="6" t="s">
        <v>270</v>
      </c>
      <c r="C106" s="19">
        <v>5000</v>
      </c>
      <c r="E106" s="19">
        <v>4748389198</v>
      </c>
      <c r="G106" s="19">
        <v>4998293895</v>
      </c>
      <c r="I106" s="19">
        <v>-249904696</v>
      </c>
      <c r="K106" s="19">
        <v>5000</v>
      </c>
      <c r="M106" s="19">
        <v>4748389198</v>
      </c>
      <c r="O106" s="19">
        <v>4998293895</v>
      </c>
      <c r="Q106" s="19">
        <v>-249904696</v>
      </c>
    </row>
    <row r="107" spans="1:17" ht="21.75" customHeight="1" x14ac:dyDescent="0.2">
      <c r="A107" s="6" t="s">
        <v>273</v>
      </c>
      <c r="C107" s="19">
        <v>4928740</v>
      </c>
      <c r="E107" s="19">
        <v>4828550555557</v>
      </c>
      <c r="G107" s="19">
        <v>4794302021230</v>
      </c>
      <c r="I107" s="19">
        <v>34248534327</v>
      </c>
      <c r="K107" s="19">
        <v>4928740</v>
      </c>
      <c r="M107" s="19">
        <v>4828550555557</v>
      </c>
      <c r="O107" s="19">
        <v>4794302021230</v>
      </c>
      <c r="Q107" s="19">
        <v>34248534327</v>
      </c>
    </row>
    <row r="108" spans="1:17" ht="21.75" customHeight="1" x14ac:dyDescent="0.2">
      <c r="A108" s="6" t="s">
        <v>276</v>
      </c>
      <c r="C108" s="19">
        <v>10500000</v>
      </c>
      <c r="E108" s="19">
        <v>10209399210937</v>
      </c>
      <c r="G108" s="19">
        <v>10209399210937</v>
      </c>
      <c r="I108" s="19">
        <v>0</v>
      </c>
      <c r="K108" s="19">
        <v>10500000</v>
      </c>
      <c r="M108" s="19">
        <v>10209399210937</v>
      </c>
      <c r="O108" s="19">
        <v>10209399210937</v>
      </c>
      <c r="Q108" s="19">
        <v>0</v>
      </c>
    </row>
    <row r="109" spans="1:17" ht="21.75" customHeight="1" x14ac:dyDescent="0.2">
      <c r="A109" s="6" t="s">
        <v>279</v>
      </c>
      <c r="C109" s="19">
        <v>2639000</v>
      </c>
      <c r="E109" s="19">
        <v>2315540242248</v>
      </c>
      <c r="G109" s="19">
        <v>2450658937545</v>
      </c>
      <c r="I109" s="19">
        <v>-135118695296</v>
      </c>
      <c r="K109" s="19">
        <v>2639000</v>
      </c>
      <c r="M109" s="19">
        <v>2315540242248</v>
      </c>
      <c r="O109" s="19">
        <v>2450658937545</v>
      </c>
      <c r="Q109" s="19">
        <v>-135118695296</v>
      </c>
    </row>
    <row r="110" spans="1:17" ht="21.75" customHeight="1" x14ac:dyDescent="0.2">
      <c r="A110" s="6" t="s">
        <v>281</v>
      </c>
      <c r="C110" s="19">
        <v>1290000</v>
      </c>
      <c r="E110" s="19">
        <v>1134981347338</v>
      </c>
      <c r="G110" s="19">
        <v>1194710419481</v>
      </c>
      <c r="I110" s="19">
        <v>-59729072142</v>
      </c>
      <c r="K110" s="19">
        <v>1290000</v>
      </c>
      <c r="M110" s="19">
        <v>1134981347338</v>
      </c>
      <c r="O110" s="19">
        <v>1194710419481</v>
      </c>
      <c r="Q110" s="19">
        <v>-59729072142</v>
      </c>
    </row>
    <row r="111" spans="1:17" ht="21.75" customHeight="1" x14ac:dyDescent="0.2">
      <c r="A111" s="6" t="s">
        <v>284</v>
      </c>
      <c r="C111" s="19">
        <v>1200000</v>
      </c>
      <c r="E111" s="19">
        <v>1186164968625</v>
      </c>
      <c r="G111" s="19">
        <v>1186164968625</v>
      </c>
      <c r="I111" s="19">
        <v>0</v>
      </c>
      <c r="K111" s="19">
        <v>1200000</v>
      </c>
      <c r="M111" s="19">
        <v>1186164968625</v>
      </c>
      <c r="O111" s="19">
        <v>1186164968625</v>
      </c>
      <c r="Q111" s="19">
        <v>0</v>
      </c>
    </row>
    <row r="112" spans="1:17" ht="21.75" customHeight="1" x14ac:dyDescent="0.2">
      <c r="A112" s="6" t="s">
        <v>287</v>
      </c>
      <c r="C112" s="19">
        <v>1200000</v>
      </c>
      <c r="E112" s="19">
        <v>1110518682000</v>
      </c>
      <c r="G112" s="19">
        <v>1110518682000</v>
      </c>
      <c r="I112" s="19">
        <v>0</v>
      </c>
      <c r="K112" s="19">
        <v>1200000</v>
      </c>
      <c r="M112" s="19">
        <v>1110518682000</v>
      </c>
      <c r="O112" s="19">
        <v>1110518682000</v>
      </c>
      <c r="Q112" s="19">
        <v>0</v>
      </c>
    </row>
    <row r="113" spans="1:17" ht="21.75" customHeight="1" x14ac:dyDescent="0.2">
      <c r="A113" s="6" t="s">
        <v>289</v>
      </c>
      <c r="C113" s="19">
        <v>10604290</v>
      </c>
      <c r="E113" s="19">
        <v>9742834000911</v>
      </c>
      <c r="G113" s="19">
        <v>9744820924224</v>
      </c>
      <c r="I113" s="19">
        <v>-1986923312</v>
      </c>
      <c r="K113" s="19">
        <v>10604290</v>
      </c>
      <c r="M113" s="19">
        <v>9742834000911</v>
      </c>
      <c r="O113" s="19">
        <v>9744820924224</v>
      </c>
      <c r="Q113" s="19">
        <v>-1986923312</v>
      </c>
    </row>
    <row r="114" spans="1:17" ht="21.75" customHeight="1" x14ac:dyDescent="0.2">
      <c r="A114" s="6" t="s">
        <v>291</v>
      </c>
      <c r="C114" s="19">
        <v>4433260</v>
      </c>
      <c r="E114" s="19">
        <v>3580405364084</v>
      </c>
      <c r="G114" s="19">
        <v>3606556857267</v>
      </c>
      <c r="I114" s="19">
        <v>-26151493182</v>
      </c>
      <c r="K114" s="19">
        <v>4433260</v>
      </c>
      <c r="M114" s="19">
        <v>3580405364084</v>
      </c>
      <c r="O114" s="19">
        <v>3606556857267</v>
      </c>
      <c r="Q114" s="19">
        <v>-26151493182</v>
      </c>
    </row>
    <row r="115" spans="1:17" ht="21.75" customHeight="1" x14ac:dyDescent="0.2">
      <c r="A115" s="6" t="s">
        <v>315</v>
      </c>
      <c r="C115" s="19">
        <v>1360000</v>
      </c>
      <c r="E115" s="19">
        <v>1154621086990</v>
      </c>
      <c r="G115" s="19">
        <v>1127356965047</v>
      </c>
      <c r="I115" s="19">
        <v>27264121940</v>
      </c>
      <c r="K115" s="19">
        <v>1360000</v>
      </c>
      <c r="M115" s="19">
        <v>1154621086990</v>
      </c>
      <c r="O115" s="19">
        <v>1127356965047</v>
      </c>
      <c r="Q115" s="19">
        <v>27264121940</v>
      </c>
    </row>
    <row r="116" spans="1:17" ht="21.75" customHeight="1" x14ac:dyDescent="0.2">
      <c r="A116" s="6" t="s">
        <v>321</v>
      </c>
      <c r="C116" s="19">
        <v>4894267</v>
      </c>
      <c r="E116" s="19">
        <v>3937066677492</v>
      </c>
      <c r="G116" s="19">
        <v>4517897867700</v>
      </c>
      <c r="I116" s="19">
        <v>-580831190207</v>
      </c>
      <c r="K116" s="19">
        <v>4894267</v>
      </c>
      <c r="M116" s="19">
        <v>3937066677492</v>
      </c>
      <c r="O116" s="19">
        <v>4517897867700</v>
      </c>
      <c r="Q116" s="19">
        <v>-580831190207</v>
      </c>
    </row>
    <row r="117" spans="1:17" ht="21.75" customHeight="1" x14ac:dyDescent="0.2">
      <c r="A117" s="6" t="s">
        <v>318</v>
      </c>
      <c r="C117" s="19">
        <v>129000</v>
      </c>
      <c r="E117" s="19">
        <v>123950399917</v>
      </c>
      <c r="G117" s="19">
        <v>124125090000</v>
      </c>
      <c r="I117" s="19">
        <v>-174690082</v>
      </c>
      <c r="K117" s="19">
        <v>129000</v>
      </c>
      <c r="M117" s="19">
        <v>123950399917</v>
      </c>
      <c r="O117" s="19">
        <v>124125090000</v>
      </c>
      <c r="Q117" s="19">
        <v>-174690082</v>
      </c>
    </row>
    <row r="118" spans="1:17" ht="21.75" customHeight="1" x14ac:dyDescent="0.2">
      <c r="A118" s="6" t="s">
        <v>294</v>
      </c>
      <c r="C118" s="19">
        <v>500000</v>
      </c>
      <c r="E118" s="19">
        <v>499909375000</v>
      </c>
      <c r="G118" s="19">
        <v>450921881250</v>
      </c>
      <c r="I118" s="19">
        <v>48987493749</v>
      </c>
      <c r="K118" s="19">
        <v>500000</v>
      </c>
      <c r="M118" s="19">
        <v>499909375000</v>
      </c>
      <c r="O118" s="19">
        <v>450921881250</v>
      </c>
      <c r="Q118" s="19">
        <v>48987493749</v>
      </c>
    </row>
    <row r="119" spans="1:17" ht="21.75" customHeight="1" x14ac:dyDescent="0.2">
      <c r="A119" s="6" t="s">
        <v>456</v>
      </c>
      <c r="C119" s="19">
        <v>4500000</v>
      </c>
      <c r="E119" s="19">
        <v>4060513898437</v>
      </c>
      <c r="G119" s="19">
        <v>3654562125469</v>
      </c>
      <c r="I119" s="19">
        <v>405951772968</v>
      </c>
      <c r="K119" s="19">
        <v>4500000</v>
      </c>
      <c r="M119" s="19">
        <v>4060513898437</v>
      </c>
      <c r="O119" s="19">
        <v>3654562125469</v>
      </c>
      <c r="Q119" s="19">
        <v>405951772968</v>
      </c>
    </row>
    <row r="120" spans="1:17" ht="21.75" customHeight="1" x14ac:dyDescent="0.2">
      <c r="A120" s="6" t="s">
        <v>300</v>
      </c>
      <c r="C120" s="19">
        <v>1500000</v>
      </c>
      <c r="E120" s="19">
        <v>1349755312500</v>
      </c>
      <c r="G120" s="19">
        <v>1349755312500</v>
      </c>
      <c r="I120" s="19">
        <v>0</v>
      </c>
      <c r="K120" s="19">
        <v>1500000</v>
      </c>
      <c r="M120" s="19">
        <v>1349755312500</v>
      </c>
      <c r="O120" s="19">
        <v>1349755312500</v>
      </c>
      <c r="Q120" s="19">
        <v>0</v>
      </c>
    </row>
    <row r="121" spans="1:17" ht="21.75" customHeight="1" x14ac:dyDescent="0.2">
      <c r="A121" s="6" t="s">
        <v>303</v>
      </c>
      <c r="C121" s="19">
        <v>1000000</v>
      </c>
      <c r="E121" s="19">
        <v>899836875000</v>
      </c>
      <c r="G121" s="19">
        <v>999818750000</v>
      </c>
      <c r="I121" s="19">
        <v>-99981875000</v>
      </c>
      <c r="K121" s="19">
        <v>1000000</v>
      </c>
      <c r="M121" s="19">
        <v>899836875000</v>
      </c>
      <c r="O121" s="19">
        <v>999818750000</v>
      </c>
      <c r="Q121" s="19">
        <v>-99981875000</v>
      </c>
    </row>
    <row r="122" spans="1:17" ht="21.75" customHeight="1" x14ac:dyDescent="0.2">
      <c r="A122" s="6" t="s">
        <v>306</v>
      </c>
      <c r="C122" s="19">
        <v>4999999</v>
      </c>
      <c r="E122" s="19">
        <v>4999092750181</v>
      </c>
      <c r="G122" s="19">
        <v>4999093837681</v>
      </c>
      <c r="I122" s="19">
        <v>-1087499</v>
      </c>
      <c r="K122" s="19">
        <v>4999999</v>
      </c>
      <c r="M122" s="19">
        <v>4999092750181</v>
      </c>
      <c r="O122" s="19">
        <v>4999093837681</v>
      </c>
      <c r="Q122" s="19">
        <v>-1087499</v>
      </c>
    </row>
    <row r="123" spans="1:17" ht="21.75" customHeight="1" x14ac:dyDescent="0.2">
      <c r="A123" s="6" t="s">
        <v>309</v>
      </c>
      <c r="C123" s="19">
        <v>15999999</v>
      </c>
      <c r="E123" s="19">
        <v>15997099000181</v>
      </c>
      <c r="G123" s="19">
        <v>15997099000181</v>
      </c>
      <c r="I123" s="19">
        <v>0</v>
      </c>
      <c r="K123" s="19">
        <v>15999999</v>
      </c>
      <c r="M123" s="19">
        <v>15997099000181</v>
      </c>
      <c r="O123" s="19">
        <v>15997099000181</v>
      </c>
      <c r="Q123" s="19">
        <v>0</v>
      </c>
    </row>
    <row r="124" spans="1:17" ht="21.75" customHeight="1" x14ac:dyDescent="0.2">
      <c r="A124" s="6" t="s">
        <v>312</v>
      </c>
      <c r="C124" s="19">
        <v>5999990</v>
      </c>
      <c r="E124" s="19">
        <v>5998902501812</v>
      </c>
      <c r="G124" s="19">
        <v>5998903226812</v>
      </c>
      <c r="I124" s="19">
        <v>-724999</v>
      </c>
      <c r="K124" s="19">
        <v>5999990</v>
      </c>
      <c r="M124" s="19">
        <v>5998902501812</v>
      </c>
      <c r="O124" s="19">
        <v>5998903226812</v>
      </c>
      <c r="Q124" s="19">
        <v>-724999</v>
      </c>
    </row>
    <row r="125" spans="1:17" ht="21.75" customHeight="1" thickBot="1" x14ac:dyDescent="0.25">
      <c r="A125" s="9" t="s">
        <v>60</v>
      </c>
      <c r="C125" s="19"/>
      <c r="E125" s="22">
        <f>SUM(E8:E124)</f>
        <v>347263471515965</v>
      </c>
      <c r="G125" s="22">
        <f>SUM(G8:G124)</f>
        <v>341507055293651</v>
      </c>
      <c r="I125" s="22">
        <f>SUM(I8:I124)</f>
        <v>5756416222308</v>
      </c>
      <c r="K125" s="19"/>
      <c r="M125" s="22">
        <f>SUM(M8:M124)</f>
        <v>347263471515965</v>
      </c>
      <c r="O125" s="22">
        <f>SUM(O8:O124)</f>
        <v>341507055293651</v>
      </c>
      <c r="Q125" s="22">
        <f>SUM(Q8:Q124)</f>
        <v>5756416222308</v>
      </c>
    </row>
    <row r="126" spans="1:17" ht="13.5" thickTop="1" x14ac:dyDescent="0.2"/>
    <row r="129" spans="7:7" x14ac:dyDescent="0.2">
      <c r="G129" s="27"/>
    </row>
  </sheetData>
  <sortState xmlns:xlrd2="http://schemas.microsoft.com/office/spreadsheetml/2017/richdata2" ref="A8:Q124">
    <sortCondition sortBy="cellColor" ref="A8:A124" dxfId="0"/>
  </sortState>
  <mergeCells count="4">
    <mergeCell ref="A1:Q1"/>
    <mergeCell ref="A2:Q2"/>
    <mergeCell ref="A3:Q3"/>
    <mergeCell ref="A5:Q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56"/>
  <sheetViews>
    <sheetView rightToLeft="1" workbookViewId="0">
      <selection activeCell="BA8" sqref="BA8:BA20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53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</row>
    <row r="2" spans="1:53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</row>
    <row r="3" spans="1:53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</row>
    <row r="4" spans="1:53" ht="14.45" customHeight="1" x14ac:dyDescent="0.2"/>
    <row r="5" spans="1:53" ht="14.45" customHeight="1" x14ac:dyDescent="0.2">
      <c r="A5" s="68" t="s">
        <v>61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</row>
    <row r="6" spans="1:53" ht="14.45" customHeight="1" x14ac:dyDescent="0.2">
      <c r="I6" s="69" t="s">
        <v>7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C6" s="69" t="s">
        <v>9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</row>
    <row r="7" spans="1:53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53" ht="14.45" customHeight="1" x14ac:dyDescent="0.2">
      <c r="A8" s="69" t="s">
        <v>62</v>
      </c>
      <c r="B8" s="69"/>
      <c r="C8" s="69"/>
      <c r="D8" s="69"/>
      <c r="E8" s="69"/>
      <c r="F8" s="69"/>
      <c r="G8" s="69"/>
      <c r="I8" s="69" t="s">
        <v>63</v>
      </c>
      <c r="J8" s="69"/>
      <c r="K8" s="69"/>
      <c r="M8" s="69" t="s">
        <v>64</v>
      </c>
      <c r="N8" s="69"/>
      <c r="O8" s="69"/>
      <c r="Q8" s="69" t="s">
        <v>65</v>
      </c>
      <c r="R8" s="69"/>
      <c r="S8" s="69"/>
      <c r="T8" s="69"/>
      <c r="U8" s="69"/>
      <c r="W8" s="69" t="s">
        <v>66</v>
      </c>
      <c r="X8" s="69"/>
      <c r="Y8" s="69"/>
      <c r="Z8" s="69"/>
      <c r="AA8" s="69"/>
      <c r="AC8" s="69" t="s">
        <v>63</v>
      </c>
      <c r="AD8" s="69"/>
      <c r="AE8" s="69"/>
      <c r="AF8" s="69"/>
      <c r="AG8" s="69"/>
      <c r="AI8" s="69" t="s">
        <v>64</v>
      </c>
      <c r="AJ8" s="69"/>
      <c r="AK8" s="69"/>
      <c r="AM8" s="69" t="s">
        <v>65</v>
      </c>
      <c r="AN8" s="69"/>
      <c r="AO8" s="69"/>
      <c r="AQ8" s="69" t="s">
        <v>66</v>
      </c>
      <c r="AR8" s="69"/>
      <c r="AS8" s="69"/>
    </row>
    <row r="9" spans="1:53" ht="21.75" customHeight="1" x14ac:dyDescent="0.2">
      <c r="A9" s="71" t="s">
        <v>67</v>
      </c>
      <c r="B9" s="71"/>
      <c r="C9" s="71"/>
      <c r="D9" s="71"/>
      <c r="E9" s="71"/>
      <c r="F9" s="71"/>
      <c r="G9" s="71"/>
      <c r="I9" s="72">
        <v>1135510263</v>
      </c>
      <c r="J9" s="72"/>
      <c r="K9" s="72"/>
      <c r="L9" s="15"/>
      <c r="M9" s="72">
        <v>4030</v>
      </c>
      <c r="N9" s="72"/>
      <c r="O9" s="72"/>
      <c r="P9" s="15"/>
      <c r="Q9" s="77" t="s">
        <v>68</v>
      </c>
      <c r="R9" s="77"/>
      <c r="S9" s="77"/>
      <c r="T9" s="77"/>
      <c r="U9" s="77"/>
      <c r="V9" s="15"/>
      <c r="W9" s="78">
        <v>0.97634457403324604</v>
      </c>
      <c r="X9" s="78"/>
      <c r="Y9" s="78"/>
      <c r="Z9" s="78"/>
      <c r="AA9" s="78"/>
      <c r="AB9" s="15"/>
      <c r="AC9" s="72">
        <v>1135510263</v>
      </c>
      <c r="AD9" s="72"/>
      <c r="AE9" s="72"/>
      <c r="AF9" s="72"/>
      <c r="AG9" s="72"/>
      <c r="AH9" s="15"/>
      <c r="AI9" s="72">
        <v>4262</v>
      </c>
      <c r="AJ9" s="72"/>
      <c r="AK9" s="72"/>
      <c r="AL9" s="15"/>
      <c r="AM9" s="77" t="s">
        <v>68</v>
      </c>
      <c r="AN9" s="77"/>
      <c r="AO9" s="77"/>
      <c r="AP9" s="15"/>
      <c r="AQ9" s="78">
        <v>0.97634457403324604</v>
      </c>
      <c r="AR9" s="78"/>
      <c r="AS9" s="78"/>
      <c r="AT9" s="15"/>
      <c r="AU9" s="15"/>
      <c r="AV9" s="15"/>
    </row>
    <row r="10" spans="1:53" ht="14.45" customHeight="1" x14ac:dyDescent="0.2">
      <c r="A10" s="68" t="s">
        <v>69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BA10" s="29"/>
    </row>
    <row r="11" spans="1:53" ht="14.45" customHeight="1" x14ac:dyDescent="0.2">
      <c r="C11" s="69" t="s">
        <v>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Y11" s="69" t="s">
        <v>9</v>
      </c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</row>
    <row r="12" spans="1:53" ht="14.45" customHeight="1" x14ac:dyDescent="0.2">
      <c r="A12" s="2" t="s">
        <v>62</v>
      </c>
      <c r="C12" s="4" t="s">
        <v>70</v>
      </c>
      <c r="D12" s="3"/>
      <c r="E12" s="4" t="s">
        <v>71</v>
      </c>
      <c r="F12" s="3"/>
      <c r="G12" s="70" t="s">
        <v>72</v>
      </c>
      <c r="H12" s="70"/>
      <c r="I12" s="70"/>
      <c r="J12" s="3"/>
      <c r="K12" s="70" t="s">
        <v>73</v>
      </c>
      <c r="L12" s="70"/>
      <c r="M12" s="70"/>
      <c r="N12" s="3"/>
      <c r="O12" s="70" t="s">
        <v>64</v>
      </c>
      <c r="P12" s="70"/>
      <c r="Q12" s="70"/>
      <c r="R12" s="3"/>
      <c r="S12" s="70" t="s">
        <v>65</v>
      </c>
      <c r="T12" s="70"/>
      <c r="U12" s="70"/>
      <c r="V12" s="70"/>
      <c r="W12" s="70"/>
      <c r="Y12" s="70" t="s">
        <v>70</v>
      </c>
      <c r="Z12" s="70"/>
      <c r="AA12" s="70"/>
      <c r="AB12" s="70"/>
      <c r="AC12" s="70"/>
      <c r="AD12" s="3"/>
      <c r="AE12" s="70" t="s">
        <v>71</v>
      </c>
      <c r="AF12" s="70"/>
      <c r="AG12" s="70"/>
      <c r="AH12" s="70"/>
      <c r="AI12" s="70"/>
      <c r="AJ12" s="3"/>
      <c r="AK12" s="70" t="s">
        <v>72</v>
      </c>
      <c r="AL12" s="70"/>
      <c r="AM12" s="70"/>
      <c r="AN12" s="3"/>
      <c r="AO12" s="70" t="s">
        <v>73</v>
      </c>
      <c r="AP12" s="70"/>
      <c r="AQ12" s="70"/>
      <c r="AR12" s="3"/>
      <c r="AS12" s="70" t="s">
        <v>64</v>
      </c>
      <c r="AT12" s="70"/>
      <c r="AU12" s="3"/>
      <c r="AV12" s="4" t="s">
        <v>65</v>
      </c>
    </row>
    <row r="13" spans="1:53" ht="14.45" customHeight="1" x14ac:dyDescent="0.2">
      <c r="A13" s="68" t="s">
        <v>74</v>
      </c>
      <c r="B13" s="68"/>
      <c r="C13" s="79"/>
      <c r="D13" s="68"/>
      <c r="E13" s="79"/>
      <c r="F13" s="68"/>
      <c r="G13" s="79"/>
      <c r="H13" s="79"/>
      <c r="I13" s="79"/>
      <c r="J13" s="68"/>
      <c r="K13" s="79"/>
      <c r="L13" s="79"/>
      <c r="M13" s="79"/>
      <c r="N13" s="68"/>
      <c r="O13" s="79"/>
      <c r="P13" s="79"/>
      <c r="Q13" s="79"/>
      <c r="R13" s="68"/>
      <c r="S13" s="79"/>
      <c r="T13" s="79"/>
      <c r="U13" s="79"/>
      <c r="V13" s="79"/>
      <c r="W13" s="79"/>
      <c r="X13" s="68"/>
      <c r="Y13" s="79"/>
      <c r="Z13" s="79"/>
      <c r="AA13" s="79"/>
      <c r="AB13" s="79"/>
      <c r="AC13" s="79"/>
      <c r="AD13" s="68"/>
      <c r="AE13" s="79"/>
      <c r="AF13" s="79"/>
      <c r="AG13" s="79"/>
      <c r="AH13" s="79"/>
      <c r="AI13" s="79"/>
      <c r="AJ13" s="68"/>
      <c r="AK13" s="79"/>
      <c r="AL13" s="79"/>
      <c r="AM13" s="79"/>
      <c r="AN13" s="68"/>
      <c r="AO13" s="79"/>
      <c r="AP13" s="79"/>
      <c r="AQ13" s="79"/>
      <c r="AR13" s="68"/>
      <c r="AS13" s="79"/>
      <c r="AT13" s="79"/>
      <c r="AU13" s="68"/>
      <c r="AV13" s="79"/>
      <c r="AW13" s="68"/>
    </row>
    <row r="14" spans="1:53" ht="14.45" customHeight="1" x14ac:dyDescent="0.2">
      <c r="C14" s="69" t="s">
        <v>7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69" t="s">
        <v>9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</row>
    <row r="15" spans="1:53" ht="14.45" customHeight="1" x14ac:dyDescent="0.2">
      <c r="A15" s="2" t="s">
        <v>62</v>
      </c>
      <c r="C15" s="4" t="s">
        <v>71</v>
      </c>
      <c r="D15" s="3"/>
      <c r="E15" s="4" t="s">
        <v>73</v>
      </c>
      <c r="F15" s="3"/>
      <c r="G15" s="70" t="s">
        <v>64</v>
      </c>
      <c r="H15" s="70"/>
      <c r="I15" s="70"/>
      <c r="J15" s="3"/>
      <c r="K15" s="70" t="s">
        <v>65</v>
      </c>
      <c r="L15" s="70"/>
      <c r="M15" s="70"/>
      <c r="O15" s="70" t="s">
        <v>71</v>
      </c>
      <c r="P15" s="70"/>
      <c r="Q15" s="70"/>
      <c r="R15" s="70"/>
      <c r="S15" s="70"/>
      <c r="T15" s="3"/>
      <c r="U15" s="70" t="s">
        <v>73</v>
      </c>
      <c r="V15" s="70"/>
      <c r="W15" s="70"/>
      <c r="X15" s="70"/>
      <c r="Y15" s="70"/>
      <c r="Z15" s="3"/>
      <c r="AA15" s="70" t="s">
        <v>64</v>
      </c>
      <c r="AB15" s="70"/>
      <c r="AC15" s="70"/>
      <c r="AD15" s="70"/>
      <c r="AE15" s="70"/>
      <c r="AF15" s="3"/>
      <c r="AG15" s="70" t="s">
        <v>65</v>
      </c>
      <c r="AH15" s="70"/>
      <c r="AI15" s="70"/>
    </row>
    <row r="16" spans="1:53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7"/>
  <sheetViews>
    <sheetView rightToLeft="1" workbookViewId="0">
      <selection activeCell="AB9" sqref="AB9:AB21"/>
    </sheetView>
  </sheetViews>
  <sheetFormatPr defaultRowHeight="12.75" x14ac:dyDescent="0.2"/>
  <cols>
    <col min="1" max="1" width="29" bestFit="1" customWidth="1"/>
    <col min="2" max="2" width="1.28515625" customWidth="1"/>
    <col min="3" max="3" width="2.5703125" customWidth="1"/>
    <col min="4" max="4" width="10.42578125" customWidth="1"/>
    <col min="5" max="5" width="1.28515625" customWidth="1"/>
    <col min="6" max="6" width="17.7109375" bestFit="1" customWidth="1"/>
    <col min="7" max="7" width="1.28515625" customWidth="1"/>
    <col min="8" max="8" width="18.7109375" bestFit="1" customWidth="1"/>
    <col min="9" max="9" width="1.28515625" customWidth="1"/>
    <col min="10" max="10" width="9.85546875" bestFit="1" customWidth="1"/>
    <col min="11" max="11" width="1.28515625" customWidth="1"/>
    <col min="12" max="12" width="15" bestFit="1" customWidth="1"/>
    <col min="13" max="13" width="1.28515625" customWidth="1"/>
    <col min="14" max="14" width="11.85546875" bestFit="1" customWidth="1"/>
    <col min="15" max="15" width="1.28515625" customWidth="1"/>
    <col min="16" max="16" width="16" bestFit="1" customWidth="1"/>
    <col min="17" max="17" width="1.28515625" customWidth="1"/>
    <col min="18" max="18" width="11.7109375" bestFit="1" customWidth="1"/>
    <col min="19" max="19" width="1.28515625" customWidth="1"/>
    <col min="20" max="20" width="22.28515625" bestFit="1" customWidth="1"/>
    <col min="21" max="21" width="1.28515625" customWidth="1"/>
    <col min="22" max="22" width="17.85546875" bestFit="1" customWidth="1"/>
    <col min="23" max="23" width="1.28515625" customWidth="1"/>
    <col min="24" max="24" width="18.85546875" bestFit="1" customWidth="1"/>
    <col min="25" max="25" width="1.28515625" customWidth="1"/>
    <col min="26" max="26" width="18.28515625" bestFit="1" customWidth="1"/>
    <col min="27" max="27" width="0.28515625" customWidth="1"/>
    <col min="28" max="28" width="9.5703125" bestFit="1" customWidth="1"/>
  </cols>
  <sheetData>
    <row r="1" spans="1:28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8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8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8" ht="14.45" customHeight="1" x14ac:dyDescent="0.2"/>
    <row r="5" spans="1:28" ht="14.45" customHeight="1" x14ac:dyDescent="0.2">
      <c r="A5" s="1" t="s">
        <v>75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8" ht="14.45" customHeight="1" x14ac:dyDescent="0.2">
      <c r="D6" s="69" t="s">
        <v>7</v>
      </c>
      <c r="E6" s="69"/>
      <c r="F6" s="69"/>
      <c r="G6" s="69"/>
      <c r="H6" s="69"/>
      <c r="J6" s="69" t="s">
        <v>8</v>
      </c>
      <c r="K6" s="69"/>
      <c r="L6" s="69"/>
      <c r="M6" s="69"/>
      <c r="N6" s="69"/>
      <c r="O6" s="69"/>
      <c r="P6" s="69"/>
      <c r="R6" s="69" t="s">
        <v>9</v>
      </c>
      <c r="S6" s="69"/>
      <c r="T6" s="69"/>
      <c r="U6" s="69"/>
      <c r="V6" s="69"/>
      <c r="W6" s="69"/>
      <c r="X6" s="69"/>
      <c r="Y6" s="69"/>
      <c r="Z6" s="69"/>
    </row>
    <row r="7" spans="1:28" ht="14.45" customHeight="1" x14ac:dyDescent="0.2">
      <c r="D7" s="3"/>
      <c r="E7" s="3"/>
      <c r="F7" s="3"/>
      <c r="G7" s="3"/>
      <c r="H7" s="3"/>
      <c r="J7" s="70" t="s">
        <v>76</v>
      </c>
      <c r="K7" s="70"/>
      <c r="L7" s="70"/>
      <c r="M7" s="3"/>
      <c r="N7" s="70" t="s">
        <v>77</v>
      </c>
      <c r="O7" s="70"/>
      <c r="P7" s="70"/>
      <c r="R7" s="3"/>
      <c r="S7" s="3"/>
      <c r="T7" s="3"/>
      <c r="U7" s="3"/>
      <c r="V7" s="3"/>
      <c r="W7" s="3"/>
      <c r="X7" s="3"/>
      <c r="Y7" s="3"/>
      <c r="Z7" s="3"/>
    </row>
    <row r="8" spans="1:28" ht="14.45" customHeight="1" x14ac:dyDescent="0.2">
      <c r="A8" s="52" t="s">
        <v>78</v>
      </c>
      <c r="C8" s="69" t="s">
        <v>79</v>
      </c>
      <c r="D8" s="69"/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80</v>
      </c>
      <c r="V8" s="2" t="s">
        <v>14</v>
      </c>
      <c r="X8" s="2" t="s">
        <v>15</v>
      </c>
      <c r="Z8" s="2" t="s">
        <v>18</v>
      </c>
    </row>
    <row r="9" spans="1:28" ht="21.75" customHeight="1" x14ac:dyDescent="0.2">
      <c r="A9" s="53" t="s">
        <v>81</v>
      </c>
      <c r="C9" s="72">
        <v>12370000</v>
      </c>
      <c r="D9" s="72"/>
      <c r="E9" s="15"/>
      <c r="F9" s="17">
        <v>140718444264</v>
      </c>
      <c r="G9" s="15"/>
      <c r="H9" s="17">
        <v>177422260575</v>
      </c>
      <c r="I9" s="15"/>
      <c r="J9" s="17">
        <v>0</v>
      </c>
      <c r="K9" s="15"/>
      <c r="L9" s="17">
        <v>0</v>
      </c>
      <c r="M9" s="15"/>
      <c r="N9" s="17">
        <v>0</v>
      </c>
      <c r="O9" s="15"/>
      <c r="P9" s="17">
        <v>0</v>
      </c>
      <c r="Q9" s="15"/>
      <c r="R9" s="17">
        <v>12370000</v>
      </c>
      <c r="S9" s="15"/>
      <c r="T9" s="17">
        <v>16830</v>
      </c>
      <c r="U9" s="15"/>
      <c r="V9" s="17">
        <v>140718444264</v>
      </c>
      <c r="W9" s="15"/>
      <c r="X9" s="17">
        <v>207939877818.75</v>
      </c>
      <c r="Y9" s="15"/>
      <c r="Z9" s="18">
        <f>X9/611555596345179*100</f>
        <v>3.4001794613842916E-2</v>
      </c>
      <c r="AA9" s="15"/>
      <c r="AB9" s="27"/>
    </row>
    <row r="10" spans="1:28" ht="21.75" customHeight="1" x14ac:dyDescent="0.2">
      <c r="A10" s="49" t="s">
        <v>82</v>
      </c>
      <c r="C10" s="74">
        <v>8000000</v>
      </c>
      <c r="D10" s="74"/>
      <c r="E10" s="15"/>
      <c r="F10" s="19">
        <v>999668674947</v>
      </c>
      <c r="G10" s="15"/>
      <c r="H10" s="19">
        <v>937924890000</v>
      </c>
      <c r="I10" s="15"/>
      <c r="J10" s="19">
        <v>350000</v>
      </c>
      <c r="K10" s="15"/>
      <c r="L10" s="19">
        <v>48720450205</v>
      </c>
      <c r="M10" s="15"/>
      <c r="N10" s="19">
        <v>0</v>
      </c>
      <c r="O10" s="15"/>
      <c r="P10" s="19">
        <v>0</v>
      </c>
      <c r="Q10" s="15"/>
      <c r="R10" s="19">
        <v>8350000</v>
      </c>
      <c r="S10" s="15"/>
      <c r="T10" s="19">
        <v>139070</v>
      </c>
      <c r="U10" s="15"/>
      <c r="V10" s="19">
        <v>1048389125152</v>
      </c>
      <c r="W10" s="15"/>
      <c r="X10" s="19">
        <v>1159855534031.25</v>
      </c>
      <c r="Y10" s="15"/>
      <c r="Z10" s="20">
        <f t="shared" ref="Z10:Z21" si="0">X10/611555596345179*100</f>
        <v>0.18965659720274969</v>
      </c>
      <c r="AA10" s="15"/>
      <c r="AB10" s="27"/>
    </row>
    <row r="11" spans="1:28" ht="21.75" customHeight="1" x14ac:dyDescent="0.2">
      <c r="A11" s="49" t="s">
        <v>83</v>
      </c>
      <c r="C11" s="74">
        <v>10000000</v>
      </c>
      <c r="D11" s="74"/>
      <c r="E11" s="15"/>
      <c r="F11" s="19">
        <v>100116000000</v>
      </c>
      <c r="G11" s="15"/>
      <c r="H11" s="19">
        <v>103476975000</v>
      </c>
      <c r="I11" s="15"/>
      <c r="J11" s="19">
        <v>0</v>
      </c>
      <c r="K11" s="15"/>
      <c r="L11" s="19">
        <v>0</v>
      </c>
      <c r="M11" s="15"/>
      <c r="N11" s="19">
        <v>0</v>
      </c>
      <c r="O11" s="15"/>
      <c r="P11" s="19">
        <v>0</v>
      </c>
      <c r="Q11" s="15"/>
      <c r="R11" s="19">
        <v>10000000</v>
      </c>
      <c r="S11" s="15"/>
      <c r="T11" s="19">
        <v>12240</v>
      </c>
      <c r="U11" s="15"/>
      <c r="V11" s="19">
        <v>100116000000</v>
      </c>
      <c r="W11" s="15"/>
      <c r="X11" s="19">
        <v>122254650000</v>
      </c>
      <c r="Y11" s="15"/>
      <c r="Z11" s="20">
        <f t="shared" si="0"/>
        <v>1.9990766290199406E-2</v>
      </c>
      <c r="AA11" s="15"/>
      <c r="AB11" s="27"/>
    </row>
    <row r="12" spans="1:28" ht="21.75" customHeight="1" x14ac:dyDescent="0.2">
      <c r="A12" s="49" t="s">
        <v>84</v>
      </c>
      <c r="C12" s="74">
        <v>30000000</v>
      </c>
      <c r="D12" s="74"/>
      <c r="E12" s="15"/>
      <c r="F12" s="19">
        <v>300348000000</v>
      </c>
      <c r="G12" s="15"/>
      <c r="H12" s="19">
        <v>299643750000</v>
      </c>
      <c r="I12" s="15"/>
      <c r="J12" s="19">
        <v>0</v>
      </c>
      <c r="K12" s="15"/>
      <c r="L12" s="19">
        <v>0</v>
      </c>
      <c r="M12" s="15"/>
      <c r="N12" s="19">
        <v>0</v>
      </c>
      <c r="O12" s="15"/>
      <c r="P12" s="19">
        <v>0</v>
      </c>
      <c r="Q12" s="15"/>
      <c r="R12" s="19">
        <v>30000000</v>
      </c>
      <c r="S12" s="15"/>
      <c r="T12" s="19">
        <v>10280</v>
      </c>
      <c r="U12" s="15"/>
      <c r="V12" s="19">
        <v>300348000000</v>
      </c>
      <c r="W12" s="15"/>
      <c r="X12" s="19">
        <v>308033775000</v>
      </c>
      <c r="Y12" s="15"/>
      <c r="Z12" s="20">
        <f t="shared" si="0"/>
        <v>5.0368891535110275E-2</v>
      </c>
      <c r="AA12" s="15"/>
      <c r="AB12" s="27"/>
    </row>
    <row r="13" spans="1:28" ht="21.75" customHeight="1" x14ac:dyDescent="0.2">
      <c r="A13" s="49" t="s">
        <v>85</v>
      </c>
      <c r="C13" s="74">
        <v>10000000</v>
      </c>
      <c r="D13" s="74"/>
      <c r="E13" s="15"/>
      <c r="F13" s="19">
        <v>100116000000</v>
      </c>
      <c r="G13" s="15"/>
      <c r="H13" s="19">
        <v>86696925000</v>
      </c>
      <c r="I13" s="15"/>
      <c r="J13" s="19">
        <v>0</v>
      </c>
      <c r="K13" s="15"/>
      <c r="L13" s="19">
        <v>0</v>
      </c>
      <c r="M13" s="15"/>
      <c r="N13" s="19">
        <v>-10000000</v>
      </c>
      <c r="O13" s="15"/>
      <c r="P13" s="19">
        <v>94437721900</v>
      </c>
      <c r="Q13" s="15"/>
      <c r="R13" s="19">
        <v>0</v>
      </c>
      <c r="S13" s="15"/>
      <c r="T13" s="19">
        <v>0</v>
      </c>
      <c r="U13" s="15"/>
      <c r="V13" s="19">
        <v>0</v>
      </c>
      <c r="W13" s="15"/>
      <c r="X13" s="19">
        <v>0</v>
      </c>
      <c r="Y13" s="15"/>
      <c r="Z13" s="20">
        <f t="shared" si="0"/>
        <v>0</v>
      </c>
      <c r="AA13" s="15"/>
      <c r="AB13" s="27"/>
    </row>
    <row r="14" spans="1:28" ht="21.75" customHeight="1" x14ac:dyDescent="0.2">
      <c r="A14" s="49" t="s">
        <v>86</v>
      </c>
      <c r="C14" s="74">
        <v>13500000</v>
      </c>
      <c r="D14" s="74"/>
      <c r="E14" s="15"/>
      <c r="F14" s="19">
        <v>217763928013</v>
      </c>
      <c r="G14" s="15"/>
      <c r="H14" s="19">
        <v>254199778875</v>
      </c>
      <c r="I14" s="15"/>
      <c r="J14" s="19">
        <v>0</v>
      </c>
      <c r="K14" s="15"/>
      <c r="L14" s="19">
        <v>0</v>
      </c>
      <c r="M14" s="15"/>
      <c r="N14" s="19">
        <v>0</v>
      </c>
      <c r="O14" s="15"/>
      <c r="P14" s="19">
        <v>0</v>
      </c>
      <c r="Q14" s="15"/>
      <c r="R14" s="19">
        <v>13500000</v>
      </c>
      <c r="S14" s="15"/>
      <c r="T14" s="19">
        <v>22510</v>
      </c>
      <c r="U14" s="15"/>
      <c r="V14" s="19">
        <v>217763928013</v>
      </c>
      <c r="W14" s="15"/>
      <c r="X14" s="19">
        <v>303524136562.5</v>
      </c>
      <c r="Y14" s="15"/>
      <c r="Z14" s="20">
        <f t="shared" si="0"/>
        <v>4.9631487043278161E-2</v>
      </c>
      <c r="AA14" s="15"/>
      <c r="AB14" s="27"/>
    </row>
    <row r="15" spans="1:28" ht="21.75" customHeight="1" x14ac:dyDescent="0.2">
      <c r="A15" s="49" t="s">
        <v>87</v>
      </c>
      <c r="C15" s="74">
        <v>77989151</v>
      </c>
      <c r="D15" s="74"/>
      <c r="E15" s="15"/>
      <c r="F15" s="19">
        <v>2850836785695</v>
      </c>
      <c r="G15" s="15"/>
      <c r="H15" s="19">
        <v>6321302915689.6396</v>
      </c>
      <c r="I15" s="15"/>
      <c r="J15" s="19">
        <v>0</v>
      </c>
      <c r="K15" s="15"/>
      <c r="L15" s="19">
        <v>0</v>
      </c>
      <c r="M15" s="15"/>
      <c r="N15" s="19">
        <v>-550503</v>
      </c>
      <c r="O15" s="15"/>
      <c r="P15" s="19">
        <v>45531880763</v>
      </c>
      <c r="Q15" s="15"/>
      <c r="R15" s="19">
        <v>77438648</v>
      </c>
      <c r="S15" s="15"/>
      <c r="T15" s="19">
        <v>90756</v>
      </c>
      <c r="U15" s="15"/>
      <c r="V15" s="19">
        <v>2830713548259</v>
      </c>
      <c r="W15" s="15"/>
      <c r="X15" s="19">
        <v>7019588311562.5303</v>
      </c>
      <c r="Y15" s="15"/>
      <c r="Z15" s="20">
        <f t="shared" si="0"/>
        <v>1.1478250470625209</v>
      </c>
      <c r="AA15" s="15"/>
      <c r="AB15" s="27"/>
    </row>
    <row r="16" spans="1:28" ht="21.75" customHeight="1" x14ac:dyDescent="0.2">
      <c r="A16" s="49" t="s">
        <v>88</v>
      </c>
      <c r="C16" s="74">
        <v>1648597</v>
      </c>
      <c r="D16" s="74"/>
      <c r="E16" s="15"/>
      <c r="F16" s="19">
        <v>16505093725</v>
      </c>
      <c r="G16" s="15"/>
      <c r="H16" s="19">
        <v>15736931704.684299</v>
      </c>
      <c r="I16" s="15"/>
      <c r="J16" s="19">
        <v>0</v>
      </c>
      <c r="K16" s="15"/>
      <c r="L16" s="19">
        <v>0</v>
      </c>
      <c r="M16" s="15"/>
      <c r="N16" s="19">
        <v>-1648597</v>
      </c>
      <c r="O16" s="15"/>
      <c r="P16" s="19">
        <v>17790290913</v>
      </c>
      <c r="Q16" s="15"/>
      <c r="R16" s="19">
        <v>0</v>
      </c>
      <c r="S16" s="15"/>
      <c r="T16" s="19">
        <v>0</v>
      </c>
      <c r="U16" s="15"/>
      <c r="V16" s="19">
        <v>0</v>
      </c>
      <c r="W16" s="15"/>
      <c r="X16" s="19">
        <v>0</v>
      </c>
      <c r="Y16" s="15"/>
      <c r="Z16" s="20">
        <f t="shared" si="0"/>
        <v>0</v>
      </c>
      <c r="AA16" s="15"/>
      <c r="AB16" s="27"/>
    </row>
    <row r="17" spans="1:28" ht="21.75" customHeight="1" x14ac:dyDescent="0.2">
      <c r="A17" s="49" t="s">
        <v>89</v>
      </c>
      <c r="C17" s="74">
        <v>3970000</v>
      </c>
      <c r="D17" s="74"/>
      <c r="E17" s="15"/>
      <c r="F17" s="19">
        <v>40140468992</v>
      </c>
      <c r="G17" s="15"/>
      <c r="H17" s="19">
        <v>40953469934</v>
      </c>
      <c r="I17" s="15"/>
      <c r="J17" s="19">
        <v>0</v>
      </c>
      <c r="K17" s="15"/>
      <c r="L17" s="19">
        <v>0</v>
      </c>
      <c r="M17" s="15"/>
      <c r="N17" s="19">
        <v>0</v>
      </c>
      <c r="O17" s="15"/>
      <c r="P17" s="19">
        <v>0</v>
      </c>
      <c r="Q17" s="15"/>
      <c r="R17" s="19">
        <v>3970000</v>
      </c>
      <c r="S17" s="15"/>
      <c r="T17" s="19">
        <v>11895</v>
      </c>
      <c r="U17" s="15"/>
      <c r="V17" s="19">
        <v>40140468992</v>
      </c>
      <c r="W17" s="15"/>
      <c r="X17" s="19">
        <v>47167072507</v>
      </c>
      <c r="Y17" s="15"/>
      <c r="Z17" s="20">
        <f t="shared" si="0"/>
        <v>7.7126385219730038E-3</v>
      </c>
      <c r="AA17" s="15"/>
      <c r="AB17" s="27"/>
    </row>
    <row r="18" spans="1:28" ht="21.75" customHeight="1" x14ac:dyDescent="0.2">
      <c r="A18" s="49" t="s">
        <v>90</v>
      </c>
      <c r="C18" s="74">
        <v>176033</v>
      </c>
      <c r="D18" s="74"/>
      <c r="E18" s="15"/>
      <c r="F18" s="19">
        <v>16071869289</v>
      </c>
      <c r="G18" s="15"/>
      <c r="H18" s="19">
        <v>20113530580</v>
      </c>
      <c r="I18" s="15"/>
      <c r="J18" s="19">
        <v>0</v>
      </c>
      <c r="K18" s="15"/>
      <c r="L18" s="19">
        <v>0</v>
      </c>
      <c r="M18" s="15"/>
      <c r="N18" s="19">
        <v>0</v>
      </c>
      <c r="O18" s="15"/>
      <c r="P18" s="19">
        <v>0</v>
      </c>
      <c r="Q18" s="15"/>
      <c r="R18" s="19">
        <v>176033</v>
      </c>
      <c r="S18" s="15"/>
      <c r="T18" s="19">
        <v>123524</v>
      </c>
      <c r="U18" s="15"/>
      <c r="V18" s="19">
        <v>16071869289</v>
      </c>
      <c r="W18" s="15"/>
      <c r="X18" s="19">
        <v>21744300292</v>
      </c>
      <c r="Y18" s="15"/>
      <c r="Z18" s="20">
        <f t="shared" si="0"/>
        <v>3.5555721216435263E-3</v>
      </c>
      <c r="AA18" s="15"/>
      <c r="AB18" s="27"/>
    </row>
    <row r="19" spans="1:28" ht="21.75" customHeight="1" x14ac:dyDescent="0.2">
      <c r="A19" s="49" t="s">
        <v>91</v>
      </c>
      <c r="C19" s="74">
        <v>500000</v>
      </c>
      <c r="D19" s="74"/>
      <c r="E19" s="15"/>
      <c r="F19" s="19">
        <v>191269360000</v>
      </c>
      <c r="G19" s="15"/>
      <c r="H19" s="19">
        <v>441428480000</v>
      </c>
      <c r="I19" s="15"/>
      <c r="J19" s="19">
        <v>0</v>
      </c>
      <c r="K19" s="15"/>
      <c r="L19" s="19">
        <v>0</v>
      </c>
      <c r="M19" s="15"/>
      <c r="N19" s="19">
        <v>0</v>
      </c>
      <c r="O19" s="15"/>
      <c r="P19" s="19">
        <v>0</v>
      </c>
      <c r="Q19" s="15"/>
      <c r="R19" s="19">
        <v>500000</v>
      </c>
      <c r="S19" s="15"/>
      <c r="T19" s="19">
        <v>1031228</v>
      </c>
      <c r="U19" s="15"/>
      <c r="V19" s="19">
        <v>191269360000</v>
      </c>
      <c r="W19" s="15"/>
      <c r="X19" s="19">
        <v>515613980000</v>
      </c>
      <c r="Y19" s="15"/>
      <c r="Z19" s="20">
        <f t="shared" si="0"/>
        <v>8.431187337364715E-2</v>
      </c>
      <c r="AA19" s="15"/>
      <c r="AB19" s="27"/>
    </row>
    <row r="20" spans="1:28" ht="21.75" customHeight="1" x14ac:dyDescent="0.2">
      <c r="A20" s="49" t="s">
        <v>92</v>
      </c>
      <c r="C20" s="74">
        <v>8000000</v>
      </c>
      <c r="D20" s="74"/>
      <c r="E20" s="15"/>
      <c r="F20" s="19">
        <v>2282790325167</v>
      </c>
      <c r="G20" s="15"/>
      <c r="H20" s="19">
        <v>1998503955000</v>
      </c>
      <c r="I20" s="15"/>
      <c r="J20" s="19">
        <v>0</v>
      </c>
      <c r="K20" s="15"/>
      <c r="L20" s="19">
        <v>0</v>
      </c>
      <c r="M20" s="15"/>
      <c r="N20" s="19">
        <v>0</v>
      </c>
      <c r="O20" s="15"/>
      <c r="P20" s="19">
        <v>0</v>
      </c>
      <c r="Q20" s="15"/>
      <c r="R20" s="19">
        <v>8000000</v>
      </c>
      <c r="S20" s="15"/>
      <c r="T20" s="19">
        <v>316090</v>
      </c>
      <c r="U20" s="15"/>
      <c r="V20" s="19">
        <v>2282790325167</v>
      </c>
      <c r="W20" s="15"/>
      <c r="X20" s="19">
        <v>2525717145000</v>
      </c>
      <c r="Y20" s="15"/>
      <c r="Z20" s="20">
        <f t="shared" si="0"/>
        <v>0.41299877886726338</v>
      </c>
      <c r="AA20" s="15"/>
      <c r="AB20" s="27"/>
    </row>
    <row r="21" spans="1:28" ht="21.75" customHeight="1" x14ac:dyDescent="0.2">
      <c r="A21" s="51" t="s">
        <v>93</v>
      </c>
      <c r="C21" s="74">
        <v>0</v>
      </c>
      <c r="D21" s="74"/>
      <c r="E21" s="15"/>
      <c r="F21" s="21">
        <v>0</v>
      </c>
      <c r="G21" s="15"/>
      <c r="H21" s="21">
        <v>0</v>
      </c>
      <c r="I21" s="15"/>
      <c r="J21" s="19">
        <v>2000000</v>
      </c>
      <c r="K21" s="15"/>
      <c r="L21" s="21">
        <v>20023200000</v>
      </c>
      <c r="M21" s="15"/>
      <c r="N21" s="21">
        <v>0</v>
      </c>
      <c r="O21" s="15"/>
      <c r="P21" s="21">
        <v>0</v>
      </c>
      <c r="Q21" s="15"/>
      <c r="R21" s="19">
        <v>2000000</v>
      </c>
      <c r="S21" s="15"/>
      <c r="T21" s="19">
        <v>10000</v>
      </c>
      <c r="U21" s="15"/>
      <c r="V21" s="21">
        <v>20023200000</v>
      </c>
      <c r="W21" s="15"/>
      <c r="X21" s="21">
        <v>19976250000</v>
      </c>
      <c r="Y21" s="15"/>
      <c r="Z21" s="20">
        <f t="shared" si="0"/>
        <v>3.2664650800979422E-3</v>
      </c>
      <c r="AA21" s="15"/>
      <c r="AB21" s="27"/>
    </row>
    <row r="22" spans="1:28" ht="21.75" customHeight="1" x14ac:dyDescent="0.2">
      <c r="A22" s="48" t="s">
        <v>60</v>
      </c>
      <c r="C22" s="74"/>
      <c r="D22" s="74"/>
      <c r="E22" s="15"/>
      <c r="F22" s="22">
        <v>7256344950092</v>
      </c>
      <c r="G22" s="15"/>
      <c r="H22" s="22">
        <f>SUM(H9:H21)</f>
        <v>10697403862358.324</v>
      </c>
      <c r="I22" s="15"/>
      <c r="J22" s="19"/>
      <c r="K22" s="15"/>
      <c r="L22" s="22">
        <v>68743650205</v>
      </c>
      <c r="M22" s="15"/>
      <c r="N22" s="22">
        <v>-12199100</v>
      </c>
      <c r="O22" s="15"/>
      <c r="P22" s="22">
        <v>157759893576</v>
      </c>
      <c r="Q22" s="15"/>
      <c r="R22" s="19"/>
      <c r="S22" s="15"/>
      <c r="T22" s="19"/>
      <c r="U22" s="15"/>
      <c r="V22" s="22">
        <v>7188344269136</v>
      </c>
      <c r="W22" s="15"/>
      <c r="X22" s="22">
        <f>SUM(X9:X21)</f>
        <v>12251415032774.031</v>
      </c>
      <c r="Y22" s="15"/>
      <c r="Z22" s="23">
        <f>SUM(Z9:Z21)</f>
        <v>2.0033199117123268</v>
      </c>
      <c r="AA22" s="15"/>
      <c r="AB22" s="15"/>
    </row>
    <row r="23" spans="1:28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5" spans="1:28" ht="18.75" x14ac:dyDescent="0.2">
      <c r="H25" s="19"/>
      <c r="V25" s="19"/>
    </row>
    <row r="26" spans="1:28" ht="18.75" x14ac:dyDescent="0.2">
      <c r="H26" s="19"/>
      <c r="V26" s="19"/>
    </row>
    <row r="27" spans="1:28" x14ac:dyDescent="0.2">
      <c r="V27" s="29"/>
    </row>
  </sheetData>
  <mergeCells count="24">
    <mergeCell ref="C22:D22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  <mergeCell ref="C10:D10"/>
    <mergeCell ref="C11:D11"/>
    <mergeCell ref="C12:D12"/>
    <mergeCell ref="J7:L7"/>
    <mergeCell ref="N7:P7"/>
    <mergeCell ref="C8:D8"/>
    <mergeCell ref="C9:D9"/>
    <mergeCell ref="A1:Z1"/>
    <mergeCell ref="A2:Z2"/>
    <mergeCell ref="A3:Z3"/>
    <mergeCell ref="B5:Z5"/>
    <mergeCell ref="D6:H6"/>
    <mergeCell ref="J6:P6"/>
    <mergeCell ref="R6:Z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03"/>
  <sheetViews>
    <sheetView rightToLeft="1" topLeftCell="K1" workbookViewId="0">
      <selection activeCell="AN9" sqref="AN9:AN9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2.28515625" bestFit="1" customWidth="1"/>
    <col min="5" max="5" width="1.28515625" customWidth="1"/>
    <col min="6" max="6" width="14.570312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9.85546875" bestFit="1" customWidth="1"/>
    <col min="19" max="19" width="1.28515625" customWidth="1"/>
    <col min="20" max="20" width="19.7109375" bestFit="1" customWidth="1"/>
    <col min="21" max="21" width="1.28515625" customWidth="1"/>
    <col min="22" max="22" width="10.85546875" bestFit="1" customWidth="1"/>
    <col min="23" max="23" width="1.28515625" customWidth="1"/>
    <col min="24" max="24" width="19" bestFit="1" customWidth="1"/>
    <col min="25" max="25" width="1.28515625" customWidth="1"/>
    <col min="26" max="26" width="11" bestFit="1" customWidth="1"/>
    <col min="27" max="27" width="1.28515625" customWidth="1"/>
    <col min="28" max="28" width="20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20" bestFit="1" customWidth="1"/>
    <col min="35" max="35" width="1.28515625" customWidth="1"/>
    <col min="36" max="36" width="19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40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40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40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40" ht="14.45" customHeight="1" x14ac:dyDescent="0.2"/>
    <row r="5" spans="1:40" ht="14.45" customHeight="1" x14ac:dyDescent="0.2">
      <c r="A5" s="1" t="s">
        <v>94</v>
      </c>
      <c r="B5" s="68" t="s">
        <v>95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</row>
    <row r="6" spans="1:40" ht="14.45" customHeight="1" x14ac:dyDescent="0.2">
      <c r="A6" s="69" t="s">
        <v>96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 t="s">
        <v>7</v>
      </c>
      <c r="Q6" s="69"/>
      <c r="R6" s="69"/>
      <c r="S6" s="69"/>
      <c r="T6" s="69"/>
      <c r="V6" s="69" t="s">
        <v>8</v>
      </c>
      <c r="W6" s="69"/>
      <c r="X6" s="69"/>
      <c r="Y6" s="69"/>
      <c r="Z6" s="69"/>
      <c r="AA6" s="69"/>
      <c r="AB6" s="69"/>
      <c r="AD6" s="69" t="s">
        <v>9</v>
      </c>
      <c r="AE6" s="69"/>
      <c r="AF6" s="69"/>
      <c r="AG6" s="69"/>
      <c r="AH6" s="69"/>
      <c r="AI6" s="69"/>
      <c r="AJ6" s="69"/>
      <c r="AK6" s="69"/>
      <c r="AL6" s="69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0" t="s">
        <v>10</v>
      </c>
      <c r="W7" s="70"/>
      <c r="X7" s="70"/>
      <c r="Y7" s="3"/>
      <c r="Z7" s="70" t="s">
        <v>11</v>
      </c>
      <c r="AA7" s="70"/>
      <c r="AB7" s="70"/>
      <c r="AD7" s="3"/>
      <c r="AE7" s="3"/>
      <c r="AF7" s="3"/>
      <c r="AG7" s="3"/>
      <c r="AH7" s="3"/>
      <c r="AI7" s="3"/>
      <c r="AJ7" s="3"/>
      <c r="AK7" s="3"/>
      <c r="AL7" s="3"/>
    </row>
    <row r="8" spans="1:40" s="87" customFormat="1" ht="48" customHeight="1" x14ac:dyDescent="0.2">
      <c r="A8" s="86" t="s">
        <v>97</v>
      </c>
      <c r="B8" s="86"/>
      <c r="D8" s="58" t="s">
        <v>98</v>
      </c>
      <c r="F8" s="58" t="s">
        <v>99</v>
      </c>
      <c r="H8" s="58" t="s">
        <v>100</v>
      </c>
      <c r="J8" s="58" t="s">
        <v>101</v>
      </c>
      <c r="L8" s="58" t="s">
        <v>102</v>
      </c>
      <c r="N8" s="58" t="s">
        <v>66</v>
      </c>
      <c r="P8" s="58" t="s">
        <v>13</v>
      </c>
      <c r="R8" s="58" t="s">
        <v>14</v>
      </c>
      <c r="T8" s="58" t="s">
        <v>15</v>
      </c>
      <c r="V8" s="11" t="s">
        <v>13</v>
      </c>
      <c r="W8" s="88"/>
      <c r="X8" s="11" t="s">
        <v>14</v>
      </c>
      <c r="Z8" s="11" t="s">
        <v>13</v>
      </c>
      <c r="AA8" s="88"/>
      <c r="AB8" s="11" t="s">
        <v>16</v>
      </c>
      <c r="AD8" s="58" t="s">
        <v>13</v>
      </c>
      <c r="AF8" s="58" t="s">
        <v>17</v>
      </c>
      <c r="AH8" s="58" t="s">
        <v>14</v>
      </c>
      <c r="AJ8" s="58" t="s">
        <v>15</v>
      </c>
      <c r="AL8" s="58" t="s">
        <v>18</v>
      </c>
    </row>
    <row r="9" spans="1:40" ht="21.75" customHeight="1" x14ac:dyDescent="0.2">
      <c r="A9" s="71" t="s">
        <v>103</v>
      </c>
      <c r="B9" s="71"/>
      <c r="D9" s="28" t="s">
        <v>104</v>
      </c>
      <c r="E9" s="15"/>
      <c r="F9" s="28" t="s">
        <v>104</v>
      </c>
      <c r="G9" s="15"/>
      <c r="H9" s="28" t="s">
        <v>105</v>
      </c>
      <c r="I9" s="15"/>
      <c r="J9" s="28" t="s">
        <v>106</v>
      </c>
      <c r="K9" s="15"/>
      <c r="L9" s="18">
        <v>0</v>
      </c>
      <c r="M9" s="15"/>
      <c r="N9" s="18">
        <v>0</v>
      </c>
      <c r="O9" s="15"/>
      <c r="P9" s="17">
        <v>436293</v>
      </c>
      <c r="Q9" s="15"/>
      <c r="R9" s="17">
        <v>2969759192400</v>
      </c>
      <c r="S9" s="15"/>
      <c r="T9" s="17">
        <v>3273768565951</v>
      </c>
      <c r="U9" s="15"/>
      <c r="V9" s="17">
        <v>0</v>
      </c>
      <c r="W9" s="15"/>
      <c r="X9" s="17">
        <v>0</v>
      </c>
      <c r="Y9" s="15"/>
      <c r="Z9" s="17">
        <v>0</v>
      </c>
      <c r="AA9" s="15"/>
      <c r="AB9" s="17">
        <v>0</v>
      </c>
      <c r="AC9" s="15"/>
      <c r="AD9" s="17">
        <v>436293</v>
      </c>
      <c r="AE9" s="15"/>
      <c r="AF9" s="17">
        <v>7643478</v>
      </c>
      <c r="AG9" s="15"/>
      <c r="AH9" s="17">
        <v>2969759192400</v>
      </c>
      <c r="AI9" s="15"/>
      <c r="AJ9" s="17">
        <v>3332378219992</v>
      </c>
      <c r="AK9" s="15"/>
      <c r="AL9" s="18">
        <f>AJ9/611555596345179*100</f>
        <v>0.5449019255006724</v>
      </c>
      <c r="AM9" s="15"/>
      <c r="AN9" s="27"/>
    </row>
    <row r="10" spans="1:40" ht="21.75" customHeight="1" x14ac:dyDescent="0.2">
      <c r="A10" s="73" t="s">
        <v>107</v>
      </c>
      <c r="B10" s="73"/>
      <c r="D10" s="30" t="s">
        <v>104</v>
      </c>
      <c r="E10" s="15"/>
      <c r="F10" s="30" t="s">
        <v>104</v>
      </c>
      <c r="G10" s="15"/>
      <c r="H10" s="30" t="s">
        <v>105</v>
      </c>
      <c r="I10" s="15"/>
      <c r="J10" s="30" t="s">
        <v>108</v>
      </c>
      <c r="K10" s="15"/>
      <c r="L10" s="20">
        <v>0</v>
      </c>
      <c r="M10" s="15"/>
      <c r="N10" s="20">
        <v>0</v>
      </c>
      <c r="O10" s="15"/>
      <c r="P10" s="19">
        <v>519700</v>
      </c>
      <c r="Q10" s="15"/>
      <c r="R10" s="19">
        <v>1583635037000</v>
      </c>
      <c r="S10" s="15"/>
      <c r="T10" s="19">
        <v>1748491684011</v>
      </c>
      <c r="U10" s="15"/>
      <c r="V10" s="19">
        <v>0</v>
      </c>
      <c r="W10" s="15"/>
      <c r="X10" s="19">
        <v>0</v>
      </c>
      <c r="Y10" s="15"/>
      <c r="Z10" s="19">
        <v>0</v>
      </c>
      <c r="AA10" s="15"/>
      <c r="AB10" s="19">
        <v>0</v>
      </c>
      <c r="AC10" s="15"/>
      <c r="AD10" s="19">
        <v>519700</v>
      </c>
      <c r="AE10" s="15"/>
      <c r="AF10" s="19">
        <v>3427745</v>
      </c>
      <c r="AG10" s="15"/>
      <c r="AH10" s="19">
        <v>1583635037000</v>
      </c>
      <c r="AI10" s="15"/>
      <c r="AJ10" s="19">
        <v>1780107562169</v>
      </c>
      <c r="AK10" s="15"/>
      <c r="AL10" s="20">
        <f t="shared" ref="AL10:AL73" si="0">AJ10/611555596345179*100</f>
        <v>0.29107861538793894</v>
      </c>
      <c r="AM10" s="15"/>
      <c r="AN10" s="27"/>
    </row>
    <row r="11" spans="1:40" ht="21.75" customHeight="1" x14ac:dyDescent="0.2">
      <c r="A11" s="73" t="s">
        <v>109</v>
      </c>
      <c r="B11" s="73"/>
      <c r="D11" s="30" t="s">
        <v>104</v>
      </c>
      <c r="E11" s="15"/>
      <c r="F11" s="30" t="s">
        <v>104</v>
      </c>
      <c r="G11" s="15"/>
      <c r="H11" s="30" t="s">
        <v>110</v>
      </c>
      <c r="I11" s="15"/>
      <c r="J11" s="30" t="s">
        <v>111</v>
      </c>
      <c r="K11" s="15"/>
      <c r="L11" s="20">
        <v>0</v>
      </c>
      <c r="M11" s="15"/>
      <c r="N11" s="20">
        <v>0</v>
      </c>
      <c r="O11" s="15"/>
      <c r="P11" s="19">
        <v>3809800</v>
      </c>
      <c r="Q11" s="15"/>
      <c r="R11" s="19">
        <v>14775084085779</v>
      </c>
      <c r="S11" s="15"/>
      <c r="T11" s="19">
        <v>17499464651498</v>
      </c>
      <c r="U11" s="15"/>
      <c r="V11" s="19">
        <v>0</v>
      </c>
      <c r="W11" s="15"/>
      <c r="X11" s="19">
        <v>0</v>
      </c>
      <c r="Y11" s="15"/>
      <c r="Z11" s="19">
        <v>0</v>
      </c>
      <c r="AA11" s="15"/>
      <c r="AB11" s="19">
        <v>0</v>
      </c>
      <c r="AC11" s="15"/>
      <c r="AD11" s="19">
        <v>3809800</v>
      </c>
      <c r="AE11" s="15"/>
      <c r="AF11" s="19">
        <v>4681691</v>
      </c>
      <c r="AG11" s="15"/>
      <c r="AH11" s="19">
        <v>14775084085779</v>
      </c>
      <c r="AI11" s="15"/>
      <c r="AJ11" s="19">
        <v>17823375049680</v>
      </c>
      <c r="AK11" s="15"/>
      <c r="AL11" s="20">
        <f t="shared" si="0"/>
        <v>2.9144324990560615</v>
      </c>
      <c r="AM11" s="15"/>
      <c r="AN11" s="27"/>
    </row>
    <row r="12" spans="1:40" ht="21.75" customHeight="1" x14ac:dyDescent="0.2">
      <c r="A12" s="73" t="s">
        <v>112</v>
      </c>
      <c r="B12" s="73"/>
      <c r="D12" s="30" t="s">
        <v>104</v>
      </c>
      <c r="E12" s="15"/>
      <c r="F12" s="30" t="s">
        <v>104</v>
      </c>
      <c r="G12" s="15"/>
      <c r="H12" s="30" t="s">
        <v>113</v>
      </c>
      <c r="I12" s="15"/>
      <c r="J12" s="30" t="s">
        <v>114</v>
      </c>
      <c r="K12" s="15"/>
      <c r="L12" s="20">
        <v>0</v>
      </c>
      <c r="M12" s="15"/>
      <c r="N12" s="20">
        <v>0</v>
      </c>
      <c r="O12" s="15"/>
      <c r="P12" s="19">
        <v>6462000</v>
      </c>
      <c r="Q12" s="15"/>
      <c r="R12" s="19">
        <v>9004982996829</v>
      </c>
      <c r="S12" s="15"/>
      <c r="T12" s="19">
        <v>11333949216142</v>
      </c>
      <c r="U12" s="15"/>
      <c r="V12" s="19">
        <v>0</v>
      </c>
      <c r="W12" s="15"/>
      <c r="X12" s="19">
        <v>0</v>
      </c>
      <c r="Y12" s="15"/>
      <c r="Z12" s="19">
        <v>32400</v>
      </c>
      <c r="AA12" s="15"/>
      <c r="AB12" s="19">
        <v>57742696174</v>
      </c>
      <c r="AC12" s="15"/>
      <c r="AD12" s="19">
        <v>6429600</v>
      </c>
      <c r="AE12" s="15"/>
      <c r="AF12" s="19">
        <v>1783475</v>
      </c>
      <c r="AG12" s="15"/>
      <c r="AH12" s="19">
        <v>8959832664254</v>
      </c>
      <c r="AI12" s="15"/>
      <c r="AJ12" s="19">
        <v>11458717262626</v>
      </c>
      <c r="AK12" s="15"/>
      <c r="AL12" s="20">
        <f t="shared" si="0"/>
        <v>1.8737000088146332</v>
      </c>
      <c r="AM12" s="15"/>
      <c r="AN12" s="27"/>
    </row>
    <row r="13" spans="1:40" ht="21.75" customHeight="1" x14ac:dyDescent="0.2">
      <c r="A13" s="73" t="s">
        <v>115</v>
      </c>
      <c r="B13" s="73"/>
      <c r="D13" s="30" t="s">
        <v>104</v>
      </c>
      <c r="E13" s="15"/>
      <c r="F13" s="30" t="s">
        <v>104</v>
      </c>
      <c r="G13" s="15"/>
      <c r="H13" s="30" t="s">
        <v>116</v>
      </c>
      <c r="I13" s="15"/>
      <c r="J13" s="30" t="s">
        <v>117</v>
      </c>
      <c r="K13" s="15"/>
      <c r="L13" s="20">
        <v>0</v>
      </c>
      <c r="M13" s="15"/>
      <c r="N13" s="20">
        <v>0</v>
      </c>
      <c r="O13" s="15"/>
      <c r="P13" s="19">
        <v>2292600</v>
      </c>
      <c r="Q13" s="15"/>
      <c r="R13" s="19">
        <v>10243373481600</v>
      </c>
      <c r="S13" s="15"/>
      <c r="T13" s="19">
        <v>11641370478006</v>
      </c>
      <c r="U13" s="15"/>
      <c r="V13" s="19">
        <v>0</v>
      </c>
      <c r="W13" s="15"/>
      <c r="X13" s="19">
        <v>0</v>
      </c>
      <c r="Y13" s="15"/>
      <c r="Z13" s="19">
        <v>0</v>
      </c>
      <c r="AA13" s="15"/>
      <c r="AB13" s="19">
        <v>0</v>
      </c>
      <c r="AC13" s="15"/>
      <c r="AD13" s="19">
        <v>2292600</v>
      </c>
      <c r="AE13" s="15"/>
      <c r="AF13" s="19">
        <v>5169968</v>
      </c>
      <c r="AG13" s="15"/>
      <c r="AH13" s="19">
        <v>10243373481600</v>
      </c>
      <c r="AI13" s="15"/>
      <c r="AJ13" s="19">
        <v>11844075782162</v>
      </c>
      <c r="AK13" s="15"/>
      <c r="AL13" s="20">
        <f t="shared" si="0"/>
        <v>1.9367128439254564</v>
      </c>
      <c r="AM13" s="15"/>
      <c r="AN13" s="27"/>
    </row>
    <row r="14" spans="1:40" ht="21.75" customHeight="1" x14ac:dyDescent="0.2">
      <c r="A14" s="73" t="s">
        <v>118</v>
      </c>
      <c r="B14" s="73"/>
      <c r="D14" s="30" t="s">
        <v>104</v>
      </c>
      <c r="E14" s="15"/>
      <c r="F14" s="30" t="s">
        <v>104</v>
      </c>
      <c r="G14" s="15"/>
      <c r="H14" s="30" t="s">
        <v>119</v>
      </c>
      <c r="I14" s="15"/>
      <c r="J14" s="30" t="s">
        <v>120</v>
      </c>
      <c r="K14" s="15"/>
      <c r="L14" s="20">
        <v>0</v>
      </c>
      <c r="M14" s="15"/>
      <c r="N14" s="20">
        <v>0</v>
      </c>
      <c r="O14" s="15"/>
      <c r="P14" s="19">
        <v>114700</v>
      </c>
      <c r="Q14" s="15"/>
      <c r="R14" s="19">
        <v>479602685503</v>
      </c>
      <c r="S14" s="15"/>
      <c r="T14" s="19">
        <v>536934808559</v>
      </c>
      <c r="U14" s="15"/>
      <c r="V14" s="19">
        <v>0</v>
      </c>
      <c r="W14" s="15"/>
      <c r="X14" s="19">
        <v>0</v>
      </c>
      <c r="Y14" s="15"/>
      <c r="Z14" s="19">
        <v>0</v>
      </c>
      <c r="AA14" s="15"/>
      <c r="AB14" s="19">
        <v>0</v>
      </c>
      <c r="AC14" s="15"/>
      <c r="AD14" s="19">
        <v>114700</v>
      </c>
      <c r="AE14" s="15"/>
      <c r="AF14" s="19">
        <v>4766797</v>
      </c>
      <c r="AG14" s="15"/>
      <c r="AH14" s="19">
        <v>479602685503</v>
      </c>
      <c r="AI14" s="15"/>
      <c r="AJ14" s="19">
        <v>546355264315</v>
      </c>
      <c r="AK14" s="15"/>
      <c r="AL14" s="20">
        <f t="shared" si="0"/>
        <v>8.9338609209067207E-2</v>
      </c>
      <c r="AM14" s="15"/>
      <c r="AN14" s="27"/>
    </row>
    <row r="15" spans="1:40" ht="21.75" customHeight="1" x14ac:dyDescent="0.2">
      <c r="A15" s="73" t="s">
        <v>121</v>
      </c>
      <c r="B15" s="73"/>
      <c r="D15" s="30" t="s">
        <v>104</v>
      </c>
      <c r="E15" s="15"/>
      <c r="F15" s="30" t="s">
        <v>104</v>
      </c>
      <c r="G15" s="15"/>
      <c r="H15" s="30" t="s">
        <v>122</v>
      </c>
      <c r="I15" s="15"/>
      <c r="J15" s="30" t="s">
        <v>123</v>
      </c>
      <c r="K15" s="15"/>
      <c r="L15" s="20">
        <v>0</v>
      </c>
      <c r="M15" s="15"/>
      <c r="N15" s="20">
        <v>0</v>
      </c>
      <c r="O15" s="15"/>
      <c r="P15" s="19">
        <v>1295800</v>
      </c>
      <c r="Q15" s="15"/>
      <c r="R15" s="19">
        <v>4849767335600</v>
      </c>
      <c r="S15" s="15"/>
      <c r="T15" s="19">
        <v>5205527106703</v>
      </c>
      <c r="U15" s="15"/>
      <c r="V15" s="19">
        <v>0</v>
      </c>
      <c r="W15" s="15"/>
      <c r="X15" s="19">
        <v>0</v>
      </c>
      <c r="Y15" s="15"/>
      <c r="Z15" s="19">
        <v>0</v>
      </c>
      <c r="AA15" s="15"/>
      <c r="AB15" s="19">
        <v>0</v>
      </c>
      <c r="AC15" s="15"/>
      <c r="AD15" s="19">
        <v>1295800</v>
      </c>
      <c r="AE15" s="15"/>
      <c r="AF15" s="19">
        <v>4094465</v>
      </c>
      <c r="AG15" s="15"/>
      <c r="AH15" s="19">
        <v>4849767335600</v>
      </c>
      <c r="AI15" s="15"/>
      <c r="AJ15" s="19">
        <v>5301761709945</v>
      </c>
      <c r="AK15" s="15"/>
      <c r="AL15" s="20">
        <f t="shared" si="0"/>
        <v>0.86693045434131522</v>
      </c>
      <c r="AM15" s="15"/>
      <c r="AN15" s="27"/>
    </row>
    <row r="16" spans="1:40" ht="21.75" customHeight="1" x14ac:dyDescent="0.2">
      <c r="A16" s="73" t="s">
        <v>124</v>
      </c>
      <c r="B16" s="73"/>
      <c r="D16" s="30" t="s">
        <v>104</v>
      </c>
      <c r="E16" s="15"/>
      <c r="F16" s="30" t="s">
        <v>104</v>
      </c>
      <c r="G16" s="15"/>
      <c r="H16" s="30" t="s">
        <v>125</v>
      </c>
      <c r="I16" s="15"/>
      <c r="J16" s="30" t="s">
        <v>126</v>
      </c>
      <c r="K16" s="15"/>
      <c r="L16" s="20">
        <v>23</v>
      </c>
      <c r="M16" s="15"/>
      <c r="N16" s="20">
        <v>23</v>
      </c>
      <c r="O16" s="15"/>
      <c r="P16" s="19">
        <v>13995000</v>
      </c>
      <c r="Q16" s="15"/>
      <c r="R16" s="19">
        <v>13995000000000</v>
      </c>
      <c r="S16" s="15"/>
      <c r="T16" s="19">
        <v>12487923778492</v>
      </c>
      <c r="U16" s="15"/>
      <c r="V16" s="19">
        <v>5000</v>
      </c>
      <c r="W16" s="15"/>
      <c r="X16" s="19">
        <v>4750860937</v>
      </c>
      <c r="Y16" s="15"/>
      <c r="Z16" s="19">
        <v>0</v>
      </c>
      <c r="AA16" s="15"/>
      <c r="AB16" s="19">
        <v>0</v>
      </c>
      <c r="AC16" s="15"/>
      <c r="AD16" s="19">
        <v>14000000</v>
      </c>
      <c r="AE16" s="15"/>
      <c r="AF16" s="19">
        <v>855000</v>
      </c>
      <c r="AG16" s="15"/>
      <c r="AH16" s="19">
        <v>13999750860937</v>
      </c>
      <c r="AI16" s="15"/>
      <c r="AJ16" s="19">
        <v>11967830437500</v>
      </c>
      <c r="AK16" s="15"/>
      <c r="AL16" s="20">
        <f t="shared" si="0"/>
        <v>1.9569488872349428</v>
      </c>
      <c r="AM16" s="15"/>
      <c r="AN16" s="27"/>
    </row>
    <row r="17" spans="1:40" ht="21.75" customHeight="1" x14ac:dyDescent="0.2">
      <c r="A17" s="73" t="s">
        <v>127</v>
      </c>
      <c r="B17" s="73"/>
      <c r="D17" s="30" t="s">
        <v>104</v>
      </c>
      <c r="E17" s="15"/>
      <c r="F17" s="30" t="s">
        <v>104</v>
      </c>
      <c r="G17" s="15"/>
      <c r="H17" s="30" t="s">
        <v>105</v>
      </c>
      <c r="I17" s="15"/>
      <c r="J17" s="30" t="s">
        <v>128</v>
      </c>
      <c r="K17" s="15"/>
      <c r="L17" s="20">
        <v>23</v>
      </c>
      <c r="M17" s="15"/>
      <c r="N17" s="20">
        <v>23</v>
      </c>
      <c r="O17" s="15"/>
      <c r="P17" s="19">
        <v>2500000</v>
      </c>
      <c r="Q17" s="15"/>
      <c r="R17" s="19">
        <v>2500000000000</v>
      </c>
      <c r="S17" s="15"/>
      <c r="T17" s="19">
        <v>2249592187500</v>
      </c>
      <c r="U17" s="15"/>
      <c r="V17" s="19">
        <v>0</v>
      </c>
      <c r="W17" s="15"/>
      <c r="X17" s="19">
        <v>0</v>
      </c>
      <c r="Y17" s="15"/>
      <c r="Z17" s="19">
        <v>0</v>
      </c>
      <c r="AA17" s="15"/>
      <c r="AB17" s="19">
        <v>0</v>
      </c>
      <c r="AC17" s="15"/>
      <c r="AD17" s="19">
        <v>2500000</v>
      </c>
      <c r="AE17" s="15"/>
      <c r="AF17" s="19">
        <v>900000</v>
      </c>
      <c r="AG17" s="15"/>
      <c r="AH17" s="19">
        <v>2500000000000</v>
      </c>
      <c r="AI17" s="15"/>
      <c r="AJ17" s="19">
        <v>2249592187500</v>
      </c>
      <c r="AK17" s="15"/>
      <c r="AL17" s="20">
        <f t="shared" si="0"/>
        <v>0.36784753519453811</v>
      </c>
      <c r="AM17" s="15"/>
      <c r="AN17" s="27"/>
    </row>
    <row r="18" spans="1:40" ht="21.75" customHeight="1" x14ac:dyDescent="0.2">
      <c r="A18" s="73" t="s">
        <v>129</v>
      </c>
      <c r="B18" s="73"/>
      <c r="D18" s="30" t="s">
        <v>104</v>
      </c>
      <c r="E18" s="15"/>
      <c r="F18" s="30" t="s">
        <v>104</v>
      </c>
      <c r="G18" s="15"/>
      <c r="H18" s="30" t="s">
        <v>130</v>
      </c>
      <c r="I18" s="15"/>
      <c r="J18" s="30" t="s">
        <v>131</v>
      </c>
      <c r="K18" s="15"/>
      <c r="L18" s="20">
        <v>18</v>
      </c>
      <c r="M18" s="15"/>
      <c r="N18" s="20">
        <v>18</v>
      </c>
      <c r="O18" s="15"/>
      <c r="P18" s="19">
        <v>8875000</v>
      </c>
      <c r="Q18" s="15"/>
      <c r="R18" s="19">
        <v>8624593853078</v>
      </c>
      <c r="S18" s="15"/>
      <c r="T18" s="19">
        <v>7694747699149</v>
      </c>
      <c r="U18" s="15"/>
      <c r="V18" s="19">
        <v>0</v>
      </c>
      <c r="W18" s="15"/>
      <c r="X18" s="19">
        <v>0</v>
      </c>
      <c r="Y18" s="15"/>
      <c r="Z18" s="19">
        <v>0</v>
      </c>
      <c r="AA18" s="15"/>
      <c r="AB18" s="19">
        <v>0</v>
      </c>
      <c r="AC18" s="15"/>
      <c r="AD18" s="19">
        <v>8875000</v>
      </c>
      <c r="AE18" s="15"/>
      <c r="AF18" s="19">
        <v>924039</v>
      </c>
      <c r="AG18" s="15"/>
      <c r="AH18" s="19">
        <v>8624593853078</v>
      </c>
      <c r="AI18" s="15"/>
      <c r="AJ18" s="19">
        <v>8199359721639</v>
      </c>
      <c r="AK18" s="15"/>
      <c r="AL18" s="20">
        <f t="shared" si="0"/>
        <v>1.3407382371513863</v>
      </c>
      <c r="AM18" s="15"/>
      <c r="AN18" s="27"/>
    </row>
    <row r="19" spans="1:40" ht="21.75" customHeight="1" x14ac:dyDescent="0.2">
      <c r="A19" s="73" t="s">
        <v>132</v>
      </c>
      <c r="B19" s="73"/>
      <c r="D19" s="30" t="s">
        <v>104</v>
      </c>
      <c r="E19" s="15"/>
      <c r="F19" s="30" t="s">
        <v>104</v>
      </c>
      <c r="G19" s="15"/>
      <c r="H19" s="30" t="s">
        <v>133</v>
      </c>
      <c r="I19" s="15"/>
      <c r="J19" s="30" t="s">
        <v>134</v>
      </c>
      <c r="K19" s="15"/>
      <c r="L19" s="20">
        <v>18</v>
      </c>
      <c r="M19" s="15"/>
      <c r="N19" s="20">
        <v>18</v>
      </c>
      <c r="O19" s="15"/>
      <c r="P19" s="19">
        <v>3479886</v>
      </c>
      <c r="Q19" s="15"/>
      <c r="R19" s="19">
        <v>3479886000000</v>
      </c>
      <c r="S19" s="15"/>
      <c r="T19" s="19">
        <v>2833923003060</v>
      </c>
      <c r="U19" s="15"/>
      <c r="V19" s="19">
        <v>0</v>
      </c>
      <c r="W19" s="15"/>
      <c r="X19" s="19">
        <v>0</v>
      </c>
      <c r="Y19" s="15"/>
      <c r="Z19" s="19">
        <v>3479886</v>
      </c>
      <c r="AA19" s="15"/>
      <c r="AB19" s="19">
        <v>2714717757119</v>
      </c>
      <c r="AC19" s="15"/>
      <c r="AD19" s="19">
        <v>0</v>
      </c>
      <c r="AE19" s="15"/>
      <c r="AF19" s="19">
        <v>0</v>
      </c>
      <c r="AG19" s="15"/>
      <c r="AH19" s="19">
        <v>0</v>
      </c>
      <c r="AI19" s="15"/>
      <c r="AJ19" s="19">
        <v>0</v>
      </c>
      <c r="AK19" s="15"/>
      <c r="AL19" s="20">
        <f t="shared" si="0"/>
        <v>0</v>
      </c>
      <c r="AM19" s="15"/>
      <c r="AN19" s="27"/>
    </row>
    <row r="20" spans="1:40" ht="21.75" customHeight="1" x14ac:dyDescent="0.2">
      <c r="A20" s="73" t="s">
        <v>135</v>
      </c>
      <c r="B20" s="73"/>
      <c r="D20" s="30" t="s">
        <v>104</v>
      </c>
      <c r="E20" s="15"/>
      <c r="F20" s="30" t="s">
        <v>104</v>
      </c>
      <c r="G20" s="15"/>
      <c r="H20" s="30" t="s">
        <v>136</v>
      </c>
      <c r="I20" s="15"/>
      <c r="J20" s="30" t="s">
        <v>137</v>
      </c>
      <c r="K20" s="15"/>
      <c r="L20" s="20">
        <v>18</v>
      </c>
      <c r="M20" s="15"/>
      <c r="N20" s="20">
        <v>18</v>
      </c>
      <c r="O20" s="15"/>
      <c r="P20" s="19">
        <v>24809</v>
      </c>
      <c r="Q20" s="15"/>
      <c r="R20" s="19">
        <v>23910649375</v>
      </c>
      <c r="S20" s="15"/>
      <c r="T20" s="19">
        <v>22448075548</v>
      </c>
      <c r="U20" s="15"/>
      <c r="V20" s="19">
        <v>0</v>
      </c>
      <c r="W20" s="15"/>
      <c r="X20" s="19">
        <v>0</v>
      </c>
      <c r="Y20" s="15"/>
      <c r="Z20" s="19">
        <v>0</v>
      </c>
      <c r="AA20" s="15"/>
      <c r="AB20" s="19">
        <v>0</v>
      </c>
      <c r="AC20" s="15"/>
      <c r="AD20" s="19">
        <v>24809</v>
      </c>
      <c r="AE20" s="15"/>
      <c r="AF20" s="19">
        <v>905000</v>
      </c>
      <c r="AG20" s="15"/>
      <c r="AH20" s="19">
        <v>23910649375</v>
      </c>
      <c r="AI20" s="15"/>
      <c r="AJ20" s="19">
        <v>22448075548</v>
      </c>
      <c r="AK20" s="15"/>
      <c r="AL20" s="20">
        <f t="shared" si="0"/>
        <v>3.6706516434737496E-3</v>
      </c>
      <c r="AM20" s="15"/>
      <c r="AN20" s="27"/>
    </row>
    <row r="21" spans="1:40" ht="21.75" customHeight="1" x14ac:dyDescent="0.2">
      <c r="A21" s="73" t="s">
        <v>138</v>
      </c>
      <c r="B21" s="73"/>
      <c r="D21" s="30" t="s">
        <v>104</v>
      </c>
      <c r="E21" s="15"/>
      <c r="F21" s="30" t="s">
        <v>104</v>
      </c>
      <c r="G21" s="15"/>
      <c r="H21" s="30" t="s">
        <v>139</v>
      </c>
      <c r="I21" s="15"/>
      <c r="J21" s="30" t="s">
        <v>140</v>
      </c>
      <c r="K21" s="15"/>
      <c r="L21" s="20">
        <v>26</v>
      </c>
      <c r="M21" s="15"/>
      <c r="N21" s="20">
        <v>26</v>
      </c>
      <c r="O21" s="15"/>
      <c r="P21" s="19">
        <v>5500000</v>
      </c>
      <c r="Q21" s="15"/>
      <c r="R21" s="19">
        <v>5500000000000</v>
      </c>
      <c r="S21" s="15"/>
      <c r="T21" s="19">
        <v>4949102812500</v>
      </c>
      <c r="U21" s="15"/>
      <c r="V21" s="19">
        <v>0</v>
      </c>
      <c r="W21" s="15"/>
      <c r="X21" s="19">
        <v>0</v>
      </c>
      <c r="Y21" s="15"/>
      <c r="Z21" s="19">
        <v>0</v>
      </c>
      <c r="AA21" s="15"/>
      <c r="AB21" s="19">
        <v>0</v>
      </c>
      <c r="AC21" s="15"/>
      <c r="AD21" s="19">
        <v>5500000</v>
      </c>
      <c r="AE21" s="15"/>
      <c r="AF21" s="19">
        <v>1000000</v>
      </c>
      <c r="AG21" s="15"/>
      <c r="AH21" s="19">
        <v>5500000000000</v>
      </c>
      <c r="AI21" s="15"/>
      <c r="AJ21" s="19">
        <v>5499003125000</v>
      </c>
      <c r="AK21" s="15"/>
      <c r="AL21" s="20">
        <f t="shared" si="0"/>
        <v>0.89918286380887102</v>
      </c>
      <c r="AM21" s="15"/>
      <c r="AN21" s="27"/>
    </row>
    <row r="22" spans="1:40" ht="21.75" customHeight="1" x14ac:dyDescent="0.2">
      <c r="A22" s="73" t="s">
        <v>141</v>
      </c>
      <c r="B22" s="73"/>
      <c r="D22" s="30" t="s">
        <v>104</v>
      </c>
      <c r="E22" s="15"/>
      <c r="F22" s="30" t="s">
        <v>104</v>
      </c>
      <c r="G22" s="15"/>
      <c r="H22" s="30" t="s">
        <v>142</v>
      </c>
      <c r="I22" s="15"/>
      <c r="J22" s="30" t="s">
        <v>143</v>
      </c>
      <c r="K22" s="15"/>
      <c r="L22" s="20">
        <v>0</v>
      </c>
      <c r="M22" s="15"/>
      <c r="N22" s="20">
        <v>0</v>
      </c>
      <c r="O22" s="15"/>
      <c r="P22" s="19">
        <v>117467</v>
      </c>
      <c r="Q22" s="15"/>
      <c r="R22" s="19">
        <v>66450075372</v>
      </c>
      <c r="S22" s="15"/>
      <c r="T22" s="19">
        <v>85476987087</v>
      </c>
      <c r="U22" s="15"/>
      <c r="V22" s="19">
        <v>0</v>
      </c>
      <c r="W22" s="15"/>
      <c r="X22" s="19">
        <v>0</v>
      </c>
      <c r="Y22" s="15"/>
      <c r="Z22" s="19">
        <v>0</v>
      </c>
      <c r="AA22" s="15"/>
      <c r="AB22" s="19">
        <v>0</v>
      </c>
      <c r="AC22" s="15"/>
      <c r="AD22" s="19">
        <v>117467</v>
      </c>
      <c r="AE22" s="15"/>
      <c r="AF22" s="19">
        <v>746820</v>
      </c>
      <c r="AG22" s="15"/>
      <c r="AH22" s="19">
        <v>66450075372</v>
      </c>
      <c r="AI22" s="15"/>
      <c r="AJ22" s="19">
        <v>87710804474</v>
      </c>
      <c r="AK22" s="15"/>
      <c r="AL22" s="20">
        <f t="shared" si="0"/>
        <v>1.43422454145107E-2</v>
      </c>
      <c r="AM22" s="15"/>
      <c r="AN22" s="27"/>
    </row>
    <row r="23" spans="1:40" ht="21.75" customHeight="1" x14ac:dyDescent="0.2">
      <c r="A23" s="73" t="s">
        <v>144</v>
      </c>
      <c r="B23" s="73"/>
      <c r="D23" s="30" t="s">
        <v>104</v>
      </c>
      <c r="E23" s="15"/>
      <c r="F23" s="30" t="s">
        <v>104</v>
      </c>
      <c r="G23" s="15"/>
      <c r="H23" s="30" t="s">
        <v>142</v>
      </c>
      <c r="I23" s="15"/>
      <c r="J23" s="30" t="s">
        <v>145</v>
      </c>
      <c r="K23" s="15"/>
      <c r="L23" s="20">
        <v>0</v>
      </c>
      <c r="M23" s="15"/>
      <c r="N23" s="20">
        <v>0</v>
      </c>
      <c r="O23" s="15"/>
      <c r="P23" s="19">
        <v>30431</v>
      </c>
      <c r="Q23" s="15"/>
      <c r="R23" s="19">
        <v>16511809715</v>
      </c>
      <c r="S23" s="15"/>
      <c r="T23" s="19">
        <v>21148449938</v>
      </c>
      <c r="U23" s="15"/>
      <c r="V23" s="19">
        <v>0</v>
      </c>
      <c r="W23" s="15"/>
      <c r="X23" s="19">
        <v>0</v>
      </c>
      <c r="Y23" s="15"/>
      <c r="Z23" s="19">
        <v>0</v>
      </c>
      <c r="AA23" s="15"/>
      <c r="AB23" s="19">
        <v>0</v>
      </c>
      <c r="AC23" s="15"/>
      <c r="AD23" s="19">
        <v>30431</v>
      </c>
      <c r="AE23" s="15"/>
      <c r="AF23" s="19">
        <v>713900</v>
      </c>
      <c r="AG23" s="15"/>
      <c r="AH23" s="19">
        <v>16511809715</v>
      </c>
      <c r="AI23" s="15"/>
      <c r="AJ23" s="19">
        <v>21720753299</v>
      </c>
      <c r="AK23" s="15"/>
      <c r="AL23" s="20">
        <f t="shared" si="0"/>
        <v>3.5517217778414708E-3</v>
      </c>
      <c r="AM23" s="15"/>
      <c r="AN23" s="27"/>
    </row>
    <row r="24" spans="1:40" ht="21.75" customHeight="1" x14ac:dyDescent="0.2">
      <c r="A24" s="73" t="s">
        <v>146</v>
      </c>
      <c r="B24" s="73"/>
      <c r="D24" s="30" t="s">
        <v>104</v>
      </c>
      <c r="E24" s="15"/>
      <c r="F24" s="30" t="s">
        <v>104</v>
      </c>
      <c r="G24" s="15"/>
      <c r="H24" s="30" t="s">
        <v>142</v>
      </c>
      <c r="I24" s="15"/>
      <c r="J24" s="30" t="s">
        <v>147</v>
      </c>
      <c r="K24" s="15"/>
      <c r="L24" s="20">
        <v>0</v>
      </c>
      <c r="M24" s="15"/>
      <c r="N24" s="20">
        <v>0</v>
      </c>
      <c r="O24" s="15"/>
      <c r="P24" s="19">
        <v>34500</v>
      </c>
      <c r="Q24" s="15"/>
      <c r="R24" s="19">
        <v>18246906652</v>
      </c>
      <c r="S24" s="15"/>
      <c r="T24" s="19">
        <v>23292937389</v>
      </c>
      <c r="U24" s="15"/>
      <c r="V24" s="19">
        <v>0</v>
      </c>
      <c r="W24" s="15"/>
      <c r="X24" s="19">
        <v>0</v>
      </c>
      <c r="Y24" s="15"/>
      <c r="Z24" s="19">
        <v>0</v>
      </c>
      <c r="AA24" s="15"/>
      <c r="AB24" s="19">
        <v>0</v>
      </c>
      <c r="AC24" s="15"/>
      <c r="AD24" s="19">
        <v>34500</v>
      </c>
      <c r="AE24" s="15"/>
      <c r="AF24" s="19">
        <v>691410</v>
      </c>
      <c r="AG24" s="15"/>
      <c r="AH24" s="19">
        <v>18246906652</v>
      </c>
      <c r="AI24" s="15"/>
      <c r="AJ24" s="19">
        <v>23849321526</v>
      </c>
      <c r="AK24" s="15"/>
      <c r="AL24" s="20">
        <f t="shared" si="0"/>
        <v>3.8997797859311517E-3</v>
      </c>
      <c r="AM24" s="15"/>
      <c r="AN24" s="27"/>
    </row>
    <row r="25" spans="1:40" ht="21.75" customHeight="1" x14ac:dyDescent="0.2">
      <c r="A25" s="73" t="s">
        <v>148</v>
      </c>
      <c r="B25" s="73"/>
      <c r="D25" s="30" t="s">
        <v>104</v>
      </c>
      <c r="E25" s="15"/>
      <c r="F25" s="30" t="s">
        <v>104</v>
      </c>
      <c r="G25" s="15"/>
      <c r="H25" s="30" t="s">
        <v>149</v>
      </c>
      <c r="I25" s="15"/>
      <c r="J25" s="30" t="s">
        <v>150</v>
      </c>
      <c r="K25" s="15"/>
      <c r="L25" s="20">
        <v>0</v>
      </c>
      <c r="M25" s="15"/>
      <c r="N25" s="20">
        <v>0</v>
      </c>
      <c r="O25" s="15"/>
      <c r="P25" s="19">
        <v>3632950</v>
      </c>
      <c r="Q25" s="15"/>
      <c r="R25" s="19">
        <v>2328315692850</v>
      </c>
      <c r="S25" s="15"/>
      <c r="T25" s="19">
        <v>3428447327271</v>
      </c>
      <c r="U25" s="15"/>
      <c r="V25" s="19">
        <v>0</v>
      </c>
      <c r="W25" s="15"/>
      <c r="X25" s="19">
        <v>0</v>
      </c>
      <c r="Y25" s="15"/>
      <c r="Z25" s="19">
        <v>0</v>
      </c>
      <c r="AA25" s="15"/>
      <c r="AB25" s="19">
        <v>0</v>
      </c>
      <c r="AC25" s="15"/>
      <c r="AD25" s="19">
        <v>3632950</v>
      </c>
      <c r="AE25" s="15"/>
      <c r="AF25" s="19">
        <v>967080</v>
      </c>
      <c r="AG25" s="15"/>
      <c r="AH25" s="19">
        <v>2328315692850</v>
      </c>
      <c r="AI25" s="15"/>
      <c r="AJ25" s="19">
        <v>3512716490716</v>
      </c>
      <c r="AK25" s="15"/>
      <c r="AL25" s="20">
        <f t="shared" si="0"/>
        <v>0.57439037623217581</v>
      </c>
      <c r="AM25" s="15"/>
      <c r="AN25" s="27"/>
    </row>
    <row r="26" spans="1:40" ht="21.75" customHeight="1" x14ac:dyDescent="0.2">
      <c r="A26" s="73" t="s">
        <v>151</v>
      </c>
      <c r="B26" s="73"/>
      <c r="D26" s="30" t="s">
        <v>104</v>
      </c>
      <c r="E26" s="15"/>
      <c r="F26" s="30" t="s">
        <v>104</v>
      </c>
      <c r="G26" s="15"/>
      <c r="H26" s="30" t="s">
        <v>149</v>
      </c>
      <c r="I26" s="15"/>
      <c r="J26" s="30" t="s">
        <v>152</v>
      </c>
      <c r="K26" s="15"/>
      <c r="L26" s="20">
        <v>0</v>
      </c>
      <c r="M26" s="15"/>
      <c r="N26" s="20">
        <v>0</v>
      </c>
      <c r="O26" s="15"/>
      <c r="P26" s="19">
        <v>489300</v>
      </c>
      <c r="Q26" s="15"/>
      <c r="R26" s="19">
        <v>293096521107</v>
      </c>
      <c r="S26" s="15"/>
      <c r="T26" s="19">
        <v>428265368830</v>
      </c>
      <c r="U26" s="15"/>
      <c r="V26" s="19">
        <v>0</v>
      </c>
      <c r="W26" s="15"/>
      <c r="X26" s="19">
        <v>0</v>
      </c>
      <c r="Y26" s="15"/>
      <c r="Z26" s="19">
        <v>0</v>
      </c>
      <c r="AA26" s="15"/>
      <c r="AB26" s="19">
        <v>0</v>
      </c>
      <c r="AC26" s="15"/>
      <c r="AD26" s="19">
        <v>489300</v>
      </c>
      <c r="AE26" s="15"/>
      <c r="AF26" s="19">
        <v>898010</v>
      </c>
      <c r="AG26" s="15"/>
      <c r="AH26" s="19">
        <v>293096521107</v>
      </c>
      <c r="AI26" s="15"/>
      <c r="AJ26" s="19">
        <v>439316652421</v>
      </c>
      <c r="AK26" s="15"/>
      <c r="AL26" s="20">
        <f t="shared" si="0"/>
        <v>7.1835930379261462E-2</v>
      </c>
      <c r="AM26" s="15"/>
      <c r="AN26" s="27"/>
    </row>
    <row r="27" spans="1:40" ht="21.75" customHeight="1" x14ac:dyDescent="0.2">
      <c r="A27" s="73" t="s">
        <v>153</v>
      </c>
      <c r="B27" s="73"/>
      <c r="D27" s="30" t="s">
        <v>104</v>
      </c>
      <c r="E27" s="15"/>
      <c r="F27" s="30" t="s">
        <v>104</v>
      </c>
      <c r="G27" s="15"/>
      <c r="H27" s="30" t="s">
        <v>154</v>
      </c>
      <c r="I27" s="15"/>
      <c r="J27" s="30" t="s">
        <v>155</v>
      </c>
      <c r="K27" s="15"/>
      <c r="L27" s="20">
        <v>0</v>
      </c>
      <c r="M27" s="15"/>
      <c r="N27" s="20">
        <v>0</v>
      </c>
      <c r="O27" s="15"/>
      <c r="P27" s="19">
        <v>13000</v>
      </c>
      <c r="Q27" s="15"/>
      <c r="R27" s="19">
        <v>6770326898</v>
      </c>
      <c r="S27" s="15"/>
      <c r="T27" s="19">
        <v>8624586510</v>
      </c>
      <c r="U27" s="15"/>
      <c r="V27" s="19">
        <v>0</v>
      </c>
      <c r="W27" s="15"/>
      <c r="X27" s="19">
        <v>0</v>
      </c>
      <c r="Y27" s="15"/>
      <c r="Z27" s="19">
        <v>0</v>
      </c>
      <c r="AA27" s="15"/>
      <c r="AB27" s="19">
        <v>0</v>
      </c>
      <c r="AC27" s="15"/>
      <c r="AD27" s="19">
        <v>13000</v>
      </c>
      <c r="AE27" s="15"/>
      <c r="AF27" s="19">
        <v>679480</v>
      </c>
      <c r="AG27" s="15"/>
      <c r="AH27" s="19">
        <v>6770326898</v>
      </c>
      <c r="AI27" s="15"/>
      <c r="AJ27" s="19">
        <v>8831638975</v>
      </c>
      <c r="AK27" s="15"/>
      <c r="AL27" s="20">
        <f t="shared" si="0"/>
        <v>1.4441269163065883E-3</v>
      </c>
      <c r="AM27" s="15"/>
      <c r="AN27" s="27"/>
    </row>
    <row r="28" spans="1:40" ht="21.75" customHeight="1" x14ac:dyDescent="0.2">
      <c r="A28" s="73" t="s">
        <v>156</v>
      </c>
      <c r="B28" s="73"/>
      <c r="D28" s="30" t="s">
        <v>104</v>
      </c>
      <c r="E28" s="15"/>
      <c r="F28" s="30" t="s">
        <v>104</v>
      </c>
      <c r="G28" s="15"/>
      <c r="H28" s="30" t="s">
        <v>157</v>
      </c>
      <c r="I28" s="15"/>
      <c r="J28" s="30" t="s">
        <v>158</v>
      </c>
      <c r="K28" s="15"/>
      <c r="L28" s="20">
        <v>0</v>
      </c>
      <c r="M28" s="15"/>
      <c r="N28" s="20">
        <v>0</v>
      </c>
      <c r="O28" s="15"/>
      <c r="P28" s="19">
        <v>1791468</v>
      </c>
      <c r="Q28" s="15"/>
      <c r="R28" s="19">
        <v>998763410000</v>
      </c>
      <c r="S28" s="15"/>
      <c r="T28" s="19">
        <v>1438449269925</v>
      </c>
      <c r="U28" s="15"/>
      <c r="V28" s="19">
        <v>0</v>
      </c>
      <c r="W28" s="15"/>
      <c r="X28" s="19">
        <v>0</v>
      </c>
      <c r="Y28" s="15"/>
      <c r="Z28" s="19">
        <v>0</v>
      </c>
      <c r="AA28" s="15"/>
      <c r="AB28" s="19">
        <v>0</v>
      </c>
      <c r="AC28" s="15"/>
      <c r="AD28" s="19">
        <v>1791468</v>
      </c>
      <c r="AE28" s="15"/>
      <c r="AF28" s="19">
        <v>821900</v>
      </c>
      <c r="AG28" s="15"/>
      <c r="AH28" s="19">
        <v>998763410000</v>
      </c>
      <c r="AI28" s="15"/>
      <c r="AJ28" s="19">
        <v>1472140675331</v>
      </c>
      <c r="AK28" s="15"/>
      <c r="AL28" s="20">
        <f t="shared" si="0"/>
        <v>0.24072066123324015</v>
      </c>
      <c r="AM28" s="15"/>
      <c r="AN28" s="27"/>
    </row>
    <row r="29" spans="1:40" ht="21.75" customHeight="1" x14ac:dyDescent="0.2">
      <c r="A29" s="73" t="s">
        <v>159</v>
      </c>
      <c r="B29" s="73"/>
      <c r="D29" s="30" t="s">
        <v>104</v>
      </c>
      <c r="E29" s="15"/>
      <c r="F29" s="30" t="s">
        <v>104</v>
      </c>
      <c r="G29" s="15"/>
      <c r="H29" s="30" t="s">
        <v>157</v>
      </c>
      <c r="I29" s="15"/>
      <c r="J29" s="30" t="s">
        <v>160</v>
      </c>
      <c r="K29" s="15"/>
      <c r="L29" s="20">
        <v>0</v>
      </c>
      <c r="M29" s="15"/>
      <c r="N29" s="20">
        <v>0</v>
      </c>
      <c r="O29" s="15"/>
      <c r="P29" s="19">
        <v>63900</v>
      </c>
      <c r="Q29" s="15"/>
      <c r="R29" s="19">
        <v>34554937939</v>
      </c>
      <c r="S29" s="15"/>
      <c r="T29" s="19">
        <v>44112397178</v>
      </c>
      <c r="U29" s="15"/>
      <c r="V29" s="19">
        <v>0</v>
      </c>
      <c r="W29" s="15"/>
      <c r="X29" s="19">
        <v>0</v>
      </c>
      <c r="Y29" s="15"/>
      <c r="Z29" s="19">
        <v>0</v>
      </c>
      <c r="AA29" s="15"/>
      <c r="AB29" s="19">
        <v>0</v>
      </c>
      <c r="AC29" s="15"/>
      <c r="AD29" s="19">
        <v>63900</v>
      </c>
      <c r="AE29" s="15"/>
      <c r="AF29" s="19">
        <v>707880</v>
      </c>
      <c r="AG29" s="15"/>
      <c r="AH29" s="19">
        <v>34554937939</v>
      </c>
      <c r="AI29" s="15"/>
      <c r="AJ29" s="19">
        <v>45225333422</v>
      </c>
      <c r="AK29" s="15"/>
      <c r="AL29" s="20">
        <f t="shared" si="0"/>
        <v>7.395130335210531E-3</v>
      </c>
      <c r="AM29" s="15"/>
      <c r="AN29" s="27"/>
    </row>
    <row r="30" spans="1:40" ht="21.75" customHeight="1" x14ac:dyDescent="0.2">
      <c r="A30" s="73" t="s">
        <v>161</v>
      </c>
      <c r="B30" s="73"/>
      <c r="D30" s="30" t="s">
        <v>104</v>
      </c>
      <c r="E30" s="15"/>
      <c r="F30" s="30" t="s">
        <v>104</v>
      </c>
      <c r="G30" s="15"/>
      <c r="H30" s="30" t="s">
        <v>162</v>
      </c>
      <c r="I30" s="15"/>
      <c r="J30" s="30" t="s">
        <v>147</v>
      </c>
      <c r="K30" s="15"/>
      <c r="L30" s="20">
        <v>0</v>
      </c>
      <c r="M30" s="15"/>
      <c r="N30" s="20">
        <v>0</v>
      </c>
      <c r="O30" s="15"/>
      <c r="P30" s="19">
        <v>3703000</v>
      </c>
      <c r="Q30" s="15"/>
      <c r="R30" s="19">
        <v>1999973270000</v>
      </c>
      <c r="S30" s="15"/>
      <c r="T30" s="19">
        <v>2500182659743</v>
      </c>
      <c r="U30" s="15"/>
      <c r="V30" s="19">
        <v>0</v>
      </c>
      <c r="W30" s="15"/>
      <c r="X30" s="19">
        <v>0</v>
      </c>
      <c r="Y30" s="15"/>
      <c r="Z30" s="19">
        <v>0</v>
      </c>
      <c r="AA30" s="15"/>
      <c r="AB30" s="19">
        <v>0</v>
      </c>
      <c r="AC30" s="15"/>
      <c r="AD30" s="19">
        <v>3703000</v>
      </c>
      <c r="AE30" s="15"/>
      <c r="AF30" s="19">
        <v>689340</v>
      </c>
      <c r="AG30" s="15"/>
      <c r="AH30" s="19">
        <v>1999973270000</v>
      </c>
      <c r="AI30" s="15"/>
      <c r="AJ30" s="19">
        <v>2552163356533</v>
      </c>
      <c r="AK30" s="15"/>
      <c r="AL30" s="20">
        <f t="shared" si="0"/>
        <v>0.4173231954356097</v>
      </c>
      <c r="AM30" s="15"/>
      <c r="AN30" s="27"/>
    </row>
    <row r="31" spans="1:40" ht="21.75" customHeight="1" x14ac:dyDescent="0.2">
      <c r="A31" s="73" t="s">
        <v>163</v>
      </c>
      <c r="B31" s="73"/>
      <c r="D31" s="30" t="s">
        <v>104</v>
      </c>
      <c r="E31" s="15"/>
      <c r="F31" s="30" t="s">
        <v>104</v>
      </c>
      <c r="G31" s="15"/>
      <c r="H31" s="30" t="s">
        <v>164</v>
      </c>
      <c r="I31" s="15"/>
      <c r="J31" s="30" t="s">
        <v>165</v>
      </c>
      <c r="K31" s="15"/>
      <c r="L31" s="20">
        <v>0</v>
      </c>
      <c r="M31" s="15"/>
      <c r="N31" s="20">
        <v>0</v>
      </c>
      <c r="O31" s="15"/>
      <c r="P31" s="19">
        <v>798450</v>
      </c>
      <c r="Q31" s="15"/>
      <c r="R31" s="19">
        <v>487955258878</v>
      </c>
      <c r="S31" s="15"/>
      <c r="T31" s="19">
        <v>732564841052</v>
      </c>
      <c r="U31" s="15"/>
      <c r="V31" s="19">
        <v>0</v>
      </c>
      <c r="W31" s="15"/>
      <c r="X31" s="19">
        <v>0</v>
      </c>
      <c r="Y31" s="15"/>
      <c r="Z31" s="19">
        <v>0</v>
      </c>
      <c r="AA31" s="15"/>
      <c r="AB31" s="19">
        <v>0</v>
      </c>
      <c r="AC31" s="15"/>
      <c r="AD31" s="19">
        <v>798450</v>
      </c>
      <c r="AE31" s="15"/>
      <c r="AF31" s="19">
        <v>948770</v>
      </c>
      <c r="AG31" s="15"/>
      <c r="AH31" s="19">
        <v>487955258878</v>
      </c>
      <c r="AI31" s="15"/>
      <c r="AJ31" s="19">
        <v>757408101395</v>
      </c>
      <c r="AK31" s="15"/>
      <c r="AL31" s="20">
        <f t="shared" si="0"/>
        <v>0.12384942692397467</v>
      </c>
      <c r="AM31" s="15"/>
      <c r="AN31" s="27"/>
    </row>
    <row r="32" spans="1:40" ht="21.75" customHeight="1" x14ac:dyDescent="0.2">
      <c r="A32" s="73" t="s">
        <v>166</v>
      </c>
      <c r="B32" s="73"/>
      <c r="D32" s="30" t="s">
        <v>104</v>
      </c>
      <c r="E32" s="15"/>
      <c r="F32" s="30" t="s">
        <v>104</v>
      </c>
      <c r="G32" s="15"/>
      <c r="H32" s="30" t="s">
        <v>167</v>
      </c>
      <c r="I32" s="15"/>
      <c r="J32" s="30" t="s">
        <v>168</v>
      </c>
      <c r="K32" s="15"/>
      <c r="L32" s="20">
        <v>0</v>
      </c>
      <c r="M32" s="15"/>
      <c r="N32" s="20">
        <v>0</v>
      </c>
      <c r="O32" s="15"/>
      <c r="P32" s="19">
        <v>1003700</v>
      </c>
      <c r="Q32" s="15"/>
      <c r="R32" s="19">
        <v>677465690324</v>
      </c>
      <c r="S32" s="15"/>
      <c r="T32" s="19">
        <v>992138184354</v>
      </c>
      <c r="U32" s="15"/>
      <c r="V32" s="19">
        <v>0</v>
      </c>
      <c r="W32" s="15"/>
      <c r="X32" s="19">
        <v>0</v>
      </c>
      <c r="Y32" s="15"/>
      <c r="Z32" s="19">
        <v>1003700</v>
      </c>
      <c r="AA32" s="15"/>
      <c r="AB32" s="19">
        <v>1003700000000</v>
      </c>
      <c r="AC32" s="15"/>
      <c r="AD32" s="19">
        <v>0</v>
      </c>
      <c r="AE32" s="15"/>
      <c r="AF32" s="19">
        <v>0</v>
      </c>
      <c r="AG32" s="15"/>
      <c r="AH32" s="19">
        <v>0</v>
      </c>
      <c r="AI32" s="15"/>
      <c r="AJ32" s="19">
        <v>0</v>
      </c>
      <c r="AK32" s="15"/>
      <c r="AL32" s="20">
        <f t="shared" si="0"/>
        <v>0</v>
      </c>
      <c r="AM32" s="15"/>
      <c r="AN32" s="27"/>
    </row>
    <row r="33" spans="1:40" ht="21.75" customHeight="1" x14ac:dyDescent="0.2">
      <c r="A33" s="73" t="s">
        <v>169</v>
      </c>
      <c r="B33" s="73"/>
      <c r="D33" s="30" t="s">
        <v>104</v>
      </c>
      <c r="E33" s="15"/>
      <c r="F33" s="30" t="s">
        <v>104</v>
      </c>
      <c r="G33" s="15"/>
      <c r="H33" s="30" t="s">
        <v>170</v>
      </c>
      <c r="I33" s="15"/>
      <c r="J33" s="30" t="s">
        <v>171</v>
      </c>
      <c r="K33" s="15"/>
      <c r="L33" s="20">
        <v>0</v>
      </c>
      <c r="M33" s="15"/>
      <c r="N33" s="20">
        <v>0</v>
      </c>
      <c r="O33" s="15"/>
      <c r="P33" s="19">
        <v>30500</v>
      </c>
      <c r="Q33" s="15"/>
      <c r="R33" s="19">
        <v>20408189308</v>
      </c>
      <c r="S33" s="15"/>
      <c r="T33" s="19">
        <v>29778461675</v>
      </c>
      <c r="U33" s="15"/>
      <c r="V33" s="19">
        <v>0</v>
      </c>
      <c r="W33" s="15"/>
      <c r="X33" s="19">
        <v>0</v>
      </c>
      <c r="Y33" s="15"/>
      <c r="Z33" s="19">
        <v>30500</v>
      </c>
      <c r="AA33" s="15"/>
      <c r="AB33" s="19">
        <v>30500000000</v>
      </c>
      <c r="AC33" s="15"/>
      <c r="AD33" s="19">
        <v>0</v>
      </c>
      <c r="AE33" s="15"/>
      <c r="AF33" s="19">
        <v>0</v>
      </c>
      <c r="AG33" s="15"/>
      <c r="AH33" s="19">
        <v>0</v>
      </c>
      <c r="AI33" s="15"/>
      <c r="AJ33" s="19">
        <v>0</v>
      </c>
      <c r="AK33" s="15"/>
      <c r="AL33" s="20">
        <f t="shared" si="0"/>
        <v>0</v>
      </c>
      <c r="AM33" s="15"/>
      <c r="AN33" s="27"/>
    </row>
    <row r="34" spans="1:40" ht="21.75" customHeight="1" x14ac:dyDescent="0.2">
      <c r="A34" s="73" t="s">
        <v>172</v>
      </c>
      <c r="B34" s="73"/>
      <c r="D34" s="30" t="s">
        <v>104</v>
      </c>
      <c r="E34" s="15"/>
      <c r="F34" s="30" t="s">
        <v>104</v>
      </c>
      <c r="G34" s="15"/>
      <c r="H34" s="30" t="s">
        <v>173</v>
      </c>
      <c r="I34" s="15"/>
      <c r="J34" s="30" t="s">
        <v>174</v>
      </c>
      <c r="K34" s="15"/>
      <c r="L34" s="20">
        <v>23</v>
      </c>
      <c r="M34" s="15"/>
      <c r="N34" s="20">
        <v>23</v>
      </c>
      <c r="O34" s="15"/>
      <c r="P34" s="19">
        <v>3000000</v>
      </c>
      <c r="Q34" s="15"/>
      <c r="R34" s="19">
        <v>2844913889040</v>
      </c>
      <c r="S34" s="15"/>
      <c r="T34" s="19">
        <v>2840632042106</v>
      </c>
      <c r="U34" s="15"/>
      <c r="V34" s="19">
        <v>0</v>
      </c>
      <c r="W34" s="15"/>
      <c r="X34" s="19">
        <v>0</v>
      </c>
      <c r="Y34" s="15"/>
      <c r="Z34" s="19">
        <v>0</v>
      </c>
      <c r="AA34" s="15"/>
      <c r="AB34" s="19">
        <v>0</v>
      </c>
      <c r="AC34" s="15"/>
      <c r="AD34" s="19">
        <v>3000000</v>
      </c>
      <c r="AE34" s="15"/>
      <c r="AF34" s="19">
        <v>947049</v>
      </c>
      <c r="AG34" s="15"/>
      <c r="AH34" s="19">
        <v>2844913889040</v>
      </c>
      <c r="AI34" s="15"/>
      <c r="AJ34" s="19">
        <v>2840632042106</v>
      </c>
      <c r="AK34" s="15"/>
      <c r="AL34" s="20">
        <f t="shared" si="0"/>
        <v>0.46449285381122868</v>
      </c>
      <c r="AM34" s="15"/>
      <c r="AN34" s="27"/>
    </row>
    <row r="35" spans="1:40" ht="21.75" customHeight="1" x14ac:dyDescent="0.2">
      <c r="A35" s="73" t="s">
        <v>175</v>
      </c>
      <c r="B35" s="73"/>
      <c r="D35" s="30" t="s">
        <v>104</v>
      </c>
      <c r="E35" s="15"/>
      <c r="F35" s="30" t="s">
        <v>104</v>
      </c>
      <c r="G35" s="15"/>
      <c r="H35" s="30" t="s">
        <v>176</v>
      </c>
      <c r="I35" s="15"/>
      <c r="J35" s="30" t="s">
        <v>177</v>
      </c>
      <c r="K35" s="15"/>
      <c r="L35" s="20">
        <v>18</v>
      </c>
      <c r="M35" s="15"/>
      <c r="N35" s="20">
        <v>18</v>
      </c>
      <c r="O35" s="15"/>
      <c r="P35" s="19">
        <v>1796982</v>
      </c>
      <c r="Q35" s="15"/>
      <c r="R35" s="19">
        <v>1715722229747</v>
      </c>
      <c r="S35" s="15"/>
      <c r="T35" s="19">
        <v>1466432666277</v>
      </c>
      <c r="U35" s="15"/>
      <c r="V35" s="19">
        <v>3018</v>
      </c>
      <c r="W35" s="15"/>
      <c r="X35" s="19">
        <v>2737487079</v>
      </c>
      <c r="Y35" s="15"/>
      <c r="Z35" s="19">
        <v>0</v>
      </c>
      <c r="AA35" s="15"/>
      <c r="AB35" s="19">
        <v>0</v>
      </c>
      <c r="AC35" s="15"/>
      <c r="AD35" s="19">
        <v>1800000</v>
      </c>
      <c r="AE35" s="15"/>
      <c r="AF35" s="19">
        <v>906889</v>
      </c>
      <c r="AG35" s="15"/>
      <c r="AH35" s="19">
        <v>1718459716826</v>
      </c>
      <c r="AI35" s="15"/>
      <c r="AJ35" s="19">
        <v>1632104327463</v>
      </c>
      <c r="AK35" s="15"/>
      <c r="AL35" s="20">
        <f t="shared" si="0"/>
        <v>0.26687750667590893</v>
      </c>
      <c r="AM35" s="15"/>
      <c r="AN35" s="27"/>
    </row>
    <row r="36" spans="1:40" ht="21.75" customHeight="1" x14ac:dyDescent="0.2">
      <c r="A36" s="73" t="s">
        <v>178</v>
      </c>
      <c r="B36" s="73"/>
      <c r="D36" s="30" t="s">
        <v>104</v>
      </c>
      <c r="E36" s="15"/>
      <c r="F36" s="30" t="s">
        <v>104</v>
      </c>
      <c r="G36" s="15"/>
      <c r="H36" s="30" t="s">
        <v>179</v>
      </c>
      <c r="I36" s="15"/>
      <c r="J36" s="30" t="s">
        <v>180</v>
      </c>
      <c r="K36" s="15"/>
      <c r="L36" s="20">
        <v>23</v>
      </c>
      <c r="M36" s="15"/>
      <c r="N36" s="20">
        <v>23</v>
      </c>
      <c r="O36" s="15"/>
      <c r="P36" s="19">
        <v>7998900</v>
      </c>
      <c r="Q36" s="15"/>
      <c r="R36" s="19">
        <v>7998900000000</v>
      </c>
      <c r="S36" s="15"/>
      <c r="T36" s="19">
        <v>6495928924442</v>
      </c>
      <c r="U36" s="15"/>
      <c r="V36" s="19">
        <v>1100</v>
      </c>
      <c r="W36" s="15"/>
      <c r="X36" s="19">
        <v>992929933</v>
      </c>
      <c r="Y36" s="15"/>
      <c r="Z36" s="19">
        <v>0</v>
      </c>
      <c r="AA36" s="15"/>
      <c r="AB36" s="19">
        <v>0</v>
      </c>
      <c r="AC36" s="15"/>
      <c r="AD36" s="19">
        <v>8000000</v>
      </c>
      <c r="AE36" s="15"/>
      <c r="AF36" s="19">
        <v>876047</v>
      </c>
      <c r="AG36" s="15"/>
      <c r="AH36" s="19">
        <v>7999892929933</v>
      </c>
      <c r="AI36" s="15"/>
      <c r="AJ36" s="19">
        <v>7007105731850</v>
      </c>
      <c r="AK36" s="15"/>
      <c r="AL36" s="20">
        <f t="shared" si="0"/>
        <v>1.1457839276962474</v>
      </c>
      <c r="AM36" s="15"/>
      <c r="AN36" s="27"/>
    </row>
    <row r="37" spans="1:40" ht="21.75" customHeight="1" x14ac:dyDescent="0.2">
      <c r="A37" s="73" t="s">
        <v>181</v>
      </c>
      <c r="B37" s="73"/>
      <c r="D37" s="30" t="s">
        <v>104</v>
      </c>
      <c r="E37" s="15"/>
      <c r="F37" s="30" t="s">
        <v>104</v>
      </c>
      <c r="G37" s="15"/>
      <c r="H37" s="30" t="s">
        <v>182</v>
      </c>
      <c r="I37" s="15"/>
      <c r="J37" s="30" t="s">
        <v>183</v>
      </c>
      <c r="K37" s="15"/>
      <c r="L37" s="20">
        <v>23</v>
      </c>
      <c r="M37" s="15"/>
      <c r="N37" s="20">
        <v>23</v>
      </c>
      <c r="O37" s="15"/>
      <c r="P37" s="19">
        <v>4495400</v>
      </c>
      <c r="Q37" s="15"/>
      <c r="R37" s="19">
        <v>4495400000000</v>
      </c>
      <c r="S37" s="15"/>
      <c r="T37" s="19">
        <v>4032991307811</v>
      </c>
      <c r="U37" s="15"/>
      <c r="V37" s="19">
        <v>100</v>
      </c>
      <c r="W37" s="15"/>
      <c r="X37" s="19">
        <v>99718069</v>
      </c>
      <c r="Y37" s="15"/>
      <c r="Z37" s="19">
        <v>0</v>
      </c>
      <c r="AA37" s="15"/>
      <c r="AB37" s="19">
        <v>0</v>
      </c>
      <c r="AC37" s="15"/>
      <c r="AD37" s="19">
        <v>4495500</v>
      </c>
      <c r="AE37" s="15"/>
      <c r="AF37" s="19">
        <v>997000</v>
      </c>
      <c r="AG37" s="15"/>
      <c r="AH37" s="19">
        <v>4495499718069</v>
      </c>
      <c r="AI37" s="15"/>
      <c r="AJ37" s="19">
        <v>4481201135053</v>
      </c>
      <c r="AK37" s="15"/>
      <c r="AL37" s="20">
        <f t="shared" si="0"/>
        <v>0.7327544971927108</v>
      </c>
      <c r="AM37" s="15"/>
      <c r="AN37" s="27"/>
    </row>
    <row r="38" spans="1:40" ht="21.75" customHeight="1" x14ac:dyDescent="0.2">
      <c r="A38" s="73" t="s">
        <v>184</v>
      </c>
      <c r="B38" s="73"/>
      <c r="D38" s="30" t="s">
        <v>104</v>
      </c>
      <c r="E38" s="15"/>
      <c r="F38" s="30" t="s">
        <v>104</v>
      </c>
      <c r="G38" s="15"/>
      <c r="H38" s="30" t="s">
        <v>182</v>
      </c>
      <c r="I38" s="15"/>
      <c r="J38" s="30" t="s">
        <v>183</v>
      </c>
      <c r="K38" s="15"/>
      <c r="L38" s="20">
        <v>23</v>
      </c>
      <c r="M38" s="15"/>
      <c r="N38" s="20">
        <v>23</v>
      </c>
      <c r="O38" s="15"/>
      <c r="P38" s="19">
        <v>2499900</v>
      </c>
      <c r="Q38" s="15"/>
      <c r="R38" s="19">
        <v>2499900000000</v>
      </c>
      <c r="S38" s="15"/>
      <c r="T38" s="19">
        <v>2374474548468</v>
      </c>
      <c r="U38" s="15"/>
      <c r="V38" s="19">
        <v>100</v>
      </c>
      <c r="W38" s="15"/>
      <c r="X38" s="19">
        <v>95017218</v>
      </c>
      <c r="Y38" s="15"/>
      <c r="Z38" s="19">
        <v>0</v>
      </c>
      <c r="AA38" s="15"/>
      <c r="AB38" s="19">
        <v>0</v>
      </c>
      <c r="AC38" s="15"/>
      <c r="AD38" s="19">
        <v>2500000</v>
      </c>
      <c r="AE38" s="15"/>
      <c r="AF38" s="19">
        <v>855000</v>
      </c>
      <c r="AG38" s="15"/>
      <c r="AH38" s="19">
        <v>2499995017218</v>
      </c>
      <c r="AI38" s="15"/>
      <c r="AJ38" s="19">
        <v>2137112578125</v>
      </c>
      <c r="AK38" s="15"/>
      <c r="AL38" s="20">
        <f t="shared" si="0"/>
        <v>0.34945515843481123</v>
      </c>
      <c r="AM38" s="15"/>
      <c r="AN38" s="27"/>
    </row>
    <row r="39" spans="1:40" ht="21.75" customHeight="1" x14ac:dyDescent="0.2">
      <c r="A39" s="73" t="s">
        <v>185</v>
      </c>
      <c r="B39" s="73"/>
      <c r="D39" s="30" t="s">
        <v>104</v>
      </c>
      <c r="E39" s="15"/>
      <c r="F39" s="30" t="s">
        <v>104</v>
      </c>
      <c r="G39" s="15"/>
      <c r="H39" s="30" t="s">
        <v>186</v>
      </c>
      <c r="I39" s="15"/>
      <c r="J39" s="30" t="s">
        <v>187</v>
      </c>
      <c r="K39" s="15"/>
      <c r="L39" s="20">
        <v>23</v>
      </c>
      <c r="M39" s="15"/>
      <c r="N39" s="20">
        <v>23</v>
      </c>
      <c r="O39" s="15"/>
      <c r="P39" s="19">
        <v>1495900</v>
      </c>
      <c r="Q39" s="15"/>
      <c r="R39" s="19">
        <v>1496087980675</v>
      </c>
      <c r="S39" s="15"/>
      <c r="T39" s="19">
        <v>1290425596160</v>
      </c>
      <c r="U39" s="15"/>
      <c r="V39" s="19">
        <v>0</v>
      </c>
      <c r="W39" s="15"/>
      <c r="X39" s="19">
        <v>0</v>
      </c>
      <c r="Y39" s="15"/>
      <c r="Z39" s="19">
        <v>0</v>
      </c>
      <c r="AA39" s="15"/>
      <c r="AB39" s="19">
        <v>0</v>
      </c>
      <c r="AC39" s="15"/>
      <c r="AD39" s="19">
        <v>1495900</v>
      </c>
      <c r="AE39" s="15"/>
      <c r="AF39" s="19">
        <v>855764</v>
      </c>
      <c r="AG39" s="15"/>
      <c r="AH39" s="19">
        <v>1496087980675</v>
      </c>
      <c r="AI39" s="15"/>
      <c r="AJ39" s="19">
        <v>1279905342702</v>
      </c>
      <c r="AK39" s="15"/>
      <c r="AL39" s="20">
        <f t="shared" si="0"/>
        <v>0.2092868335031286</v>
      </c>
      <c r="AM39" s="15"/>
      <c r="AN39" s="27"/>
    </row>
    <row r="40" spans="1:40" ht="21.75" customHeight="1" x14ac:dyDescent="0.2">
      <c r="A40" s="73" t="s">
        <v>188</v>
      </c>
      <c r="B40" s="73"/>
      <c r="D40" s="30" t="s">
        <v>104</v>
      </c>
      <c r="E40" s="15"/>
      <c r="F40" s="30" t="s">
        <v>104</v>
      </c>
      <c r="G40" s="15"/>
      <c r="H40" s="30" t="s">
        <v>189</v>
      </c>
      <c r="I40" s="15"/>
      <c r="J40" s="30" t="s">
        <v>190</v>
      </c>
      <c r="K40" s="15"/>
      <c r="L40" s="20">
        <v>21</v>
      </c>
      <c r="M40" s="15"/>
      <c r="N40" s="20">
        <v>21</v>
      </c>
      <c r="O40" s="15"/>
      <c r="P40" s="19">
        <v>9498000</v>
      </c>
      <c r="Q40" s="15"/>
      <c r="R40" s="19">
        <v>8360071165247</v>
      </c>
      <c r="S40" s="15"/>
      <c r="T40" s="19">
        <v>8181366790449</v>
      </c>
      <c r="U40" s="15"/>
      <c r="V40" s="19">
        <v>2000</v>
      </c>
      <c r="W40" s="15"/>
      <c r="X40" s="19">
        <v>1760399014</v>
      </c>
      <c r="Y40" s="15"/>
      <c r="Z40" s="19">
        <v>0</v>
      </c>
      <c r="AA40" s="15"/>
      <c r="AB40" s="19">
        <v>0</v>
      </c>
      <c r="AC40" s="15"/>
      <c r="AD40" s="19">
        <v>9500000</v>
      </c>
      <c r="AE40" s="15"/>
      <c r="AF40" s="19">
        <v>880040</v>
      </c>
      <c r="AG40" s="15"/>
      <c r="AH40" s="19">
        <v>8361831564261</v>
      </c>
      <c r="AI40" s="15"/>
      <c r="AJ40" s="19">
        <v>8358864681125</v>
      </c>
      <c r="AK40" s="15"/>
      <c r="AL40" s="20">
        <f t="shared" si="0"/>
        <v>1.3668200783509836</v>
      </c>
      <c r="AM40" s="15"/>
      <c r="AN40" s="27"/>
    </row>
    <row r="41" spans="1:40" ht="21.75" customHeight="1" x14ac:dyDescent="0.2">
      <c r="A41" s="73" t="s">
        <v>191</v>
      </c>
      <c r="B41" s="73"/>
      <c r="D41" s="30" t="s">
        <v>104</v>
      </c>
      <c r="E41" s="15"/>
      <c r="F41" s="30" t="s">
        <v>104</v>
      </c>
      <c r="G41" s="15"/>
      <c r="H41" s="30" t="s">
        <v>192</v>
      </c>
      <c r="I41" s="15"/>
      <c r="J41" s="30" t="s">
        <v>193</v>
      </c>
      <c r="K41" s="15"/>
      <c r="L41" s="20">
        <v>18.5</v>
      </c>
      <c r="M41" s="15"/>
      <c r="N41" s="20">
        <v>18.5</v>
      </c>
      <c r="O41" s="15"/>
      <c r="P41" s="19">
        <v>9996000</v>
      </c>
      <c r="Q41" s="15"/>
      <c r="R41" s="19">
        <v>9995341198471</v>
      </c>
      <c r="S41" s="15"/>
      <c r="T41" s="19">
        <v>8585177586474</v>
      </c>
      <c r="U41" s="15"/>
      <c r="V41" s="19">
        <v>4000</v>
      </c>
      <c r="W41" s="15"/>
      <c r="X41" s="19">
        <v>3674665912</v>
      </c>
      <c r="Y41" s="15"/>
      <c r="Z41" s="19">
        <v>0</v>
      </c>
      <c r="AA41" s="15"/>
      <c r="AB41" s="19">
        <v>0</v>
      </c>
      <c r="AC41" s="15"/>
      <c r="AD41" s="19">
        <v>10000000</v>
      </c>
      <c r="AE41" s="15"/>
      <c r="AF41" s="19">
        <v>869672</v>
      </c>
      <c r="AG41" s="15"/>
      <c r="AH41" s="19">
        <v>9999015864383</v>
      </c>
      <c r="AI41" s="15"/>
      <c r="AJ41" s="19">
        <v>8695143719500</v>
      </c>
      <c r="AK41" s="15"/>
      <c r="AL41" s="20">
        <f t="shared" si="0"/>
        <v>1.4218075627897973</v>
      </c>
      <c r="AM41" s="15"/>
      <c r="AN41" s="27"/>
    </row>
    <row r="42" spans="1:40" ht="21.75" customHeight="1" x14ac:dyDescent="0.2">
      <c r="A42" s="73" t="s">
        <v>194</v>
      </c>
      <c r="B42" s="73"/>
      <c r="D42" s="30" t="s">
        <v>104</v>
      </c>
      <c r="E42" s="15"/>
      <c r="F42" s="30" t="s">
        <v>104</v>
      </c>
      <c r="G42" s="15"/>
      <c r="H42" s="30" t="s">
        <v>195</v>
      </c>
      <c r="I42" s="15"/>
      <c r="J42" s="30" t="s">
        <v>196</v>
      </c>
      <c r="K42" s="15"/>
      <c r="L42" s="20">
        <v>18</v>
      </c>
      <c r="M42" s="15"/>
      <c r="N42" s="20">
        <v>18</v>
      </c>
      <c r="O42" s="15"/>
      <c r="P42" s="19">
        <v>6998703</v>
      </c>
      <c r="Q42" s="15"/>
      <c r="R42" s="19">
        <v>6998107546283</v>
      </c>
      <c r="S42" s="15"/>
      <c r="T42" s="19">
        <v>6297691036573</v>
      </c>
      <c r="U42" s="15"/>
      <c r="V42" s="19">
        <v>1297</v>
      </c>
      <c r="W42" s="15"/>
      <c r="X42" s="19">
        <v>1297235080</v>
      </c>
      <c r="Y42" s="15"/>
      <c r="Z42" s="19">
        <v>0</v>
      </c>
      <c r="AA42" s="15"/>
      <c r="AB42" s="19">
        <v>0</v>
      </c>
      <c r="AC42" s="15"/>
      <c r="AD42" s="19">
        <v>7000000</v>
      </c>
      <c r="AE42" s="15"/>
      <c r="AF42" s="19">
        <v>912337</v>
      </c>
      <c r="AG42" s="15"/>
      <c r="AH42" s="19">
        <v>6999404781363</v>
      </c>
      <c r="AI42" s="15"/>
      <c r="AJ42" s="19">
        <v>6385201472431</v>
      </c>
      <c r="AK42" s="15"/>
      <c r="AL42" s="20">
        <f t="shared" si="0"/>
        <v>1.0440917408966059</v>
      </c>
      <c r="AM42" s="15"/>
      <c r="AN42" s="27"/>
    </row>
    <row r="43" spans="1:40" ht="21.75" customHeight="1" x14ac:dyDescent="0.2">
      <c r="A43" s="73" t="s">
        <v>197</v>
      </c>
      <c r="B43" s="73"/>
      <c r="D43" s="30" t="s">
        <v>104</v>
      </c>
      <c r="E43" s="15"/>
      <c r="F43" s="30" t="s">
        <v>104</v>
      </c>
      <c r="G43" s="15"/>
      <c r="H43" s="30" t="s">
        <v>198</v>
      </c>
      <c r="I43" s="15"/>
      <c r="J43" s="30" t="s">
        <v>199</v>
      </c>
      <c r="K43" s="15"/>
      <c r="L43" s="20">
        <v>23</v>
      </c>
      <c r="M43" s="15"/>
      <c r="N43" s="20">
        <v>23</v>
      </c>
      <c r="O43" s="15"/>
      <c r="P43" s="19">
        <v>1997034</v>
      </c>
      <c r="Q43" s="15"/>
      <c r="R43" s="19">
        <v>1997376440769</v>
      </c>
      <c r="S43" s="15"/>
      <c r="T43" s="19">
        <v>1707154592137</v>
      </c>
      <c r="U43" s="15"/>
      <c r="V43" s="19">
        <v>2966</v>
      </c>
      <c r="W43" s="15"/>
      <c r="X43" s="19">
        <v>2677300166</v>
      </c>
      <c r="Y43" s="15"/>
      <c r="Z43" s="19">
        <v>0</v>
      </c>
      <c r="AA43" s="15"/>
      <c r="AB43" s="19">
        <v>0</v>
      </c>
      <c r="AC43" s="15"/>
      <c r="AD43" s="19">
        <v>2000000</v>
      </c>
      <c r="AE43" s="15"/>
      <c r="AF43" s="19">
        <v>902500</v>
      </c>
      <c r="AG43" s="15"/>
      <c r="AH43" s="19">
        <v>2000053740935</v>
      </c>
      <c r="AI43" s="15"/>
      <c r="AJ43" s="19">
        <v>1804672843750</v>
      </c>
      <c r="AK43" s="15"/>
      <c r="AL43" s="20">
        <f t="shared" si="0"/>
        <v>0.29509546712272949</v>
      </c>
      <c r="AM43" s="15"/>
      <c r="AN43" s="27"/>
    </row>
    <row r="44" spans="1:40" ht="21.75" customHeight="1" x14ac:dyDescent="0.2">
      <c r="A44" s="73" t="s">
        <v>200</v>
      </c>
      <c r="B44" s="73"/>
      <c r="D44" s="30" t="s">
        <v>104</v>
      </c>
      <c r="E44" s="15"/>
      <c r="F44" s="30" t="s">
        <v>104</v>
      </c>
      <c r="G44" s="15"/>
      <c r="H44" s="30" t="s">
        <v>201</v>
      </c>
      <c r="I44" s="15"/>
      <c r="J44" s="30" t="s">
        <v>202</v>
      </c>
      <c r="K44" s="15"/>
      <c r="L44" s="20">
        <v>18</v>
      </c>
      <c r="M44" s="15"/>
      <c r="N44" s="20">
        <v>18</v>
      </c>
      <c r="O44" s="15"/>
      <c r="P44" s="19">
        <v>5998869</v>
      </c>
      <c r="Q44" s="15"/>
      <c r="R44" s="19">
        <v>5999806601336</v>
      </c>
      <c r="S44" s="15"/>
      <c r="T44" s="19">
        <v>4871698189881</v>
      </c>
      <c r="U44" s="15"/>
      <c r="V44" s="19">
        <v>1112</v>
      </c>
      <c r="W44" s="15"/>
      <c r="X44" s="19">
        <v>1003761897</v>
      </c>
      <c r="Y44" s="15"/>
      <c r="Z44" s="19">
        <v>0</v>
      </c>
      <c r="AA44" s="15"/>
      <c r="AB44" s="19">
        <v>0</v>
      </c>
      <c r="AC44" s="15"/>
      <c r="AD44" s="19">
        <v>5999981</v>
      </c>
      <c r="AE44" s="15"/>
      <c r="AF44" s="19">
        <v>836640</v>
      </c>
      <c r="AG44" s="15"/>
      <c r="AH44" s="19">
        <v>6000810363233</v>
      </c>
      <c r="AI44" s="15"/>
      <c r="AJ44" s="19">
        <v>5018914260721</v>
      </c>
      <c r="AK44" s="15"/>
      <c r="AL44" s="20">
        <f t="shared" si="0"/>
        <v>0.82067996609227101</v>
      </c>
      <c r="AM44" s="15"/>
      <c r="AN44" s="27"/>
    </row>
    <row r="45" spans="1:40" ht="21.75" customHeight="1" x14ac:dyDescent="0.2">
      <c r="A45" s="73" t="s">
        <v>203</v>
      </c>
      <c r="B45" s="73"/>
      <c r="D45" s="30" t="s">
        <v>104</v>
      </c>
      <c r="E45" s="15"/>
      <c r="F45" s="30" t="s">
        <v>104</v>
      </c>
      <c r="G45" s="15"/>
      <c r="H45" s="30" t="s">
        <v>204</v>
      </c>
      <c r="I45" s="15"/>
      <c r="J45" s="30" t="s">
        <v>205</v>
      </c>
      <c r="K45" s="15"/>
      <c r="L45" s="20">
        <v>23</v>
      </c>
      <c r="M45" s="15"/>
      <c r="N45" s="20">
        <v>23</v>
      </c>
      <c r="O45" s="15"/>
      <c r="P45" s="19">
        <v>2000000</v>
      </c>
      <c r="Q45" s="15"/>
      <c r="R45" s="19">
        <v>1928349449850</v>
      </c>
      <c r="S45" s="15"/>
      <c r="T45" s="19">
        <v>1734885495000</v>
      </c>
      <c r="U45" s="15"/>
      <c r="V45" s="19">
        <v>0</v>
      </c>
      <c r="W45" s="15"/>
      <c r="X45" s="19">
        <v>0</v>
      </c>
      <c r="Y45" s="15"/>
      <c r="Z45" s="19">
        <v>0</v>
      </c>
      <c r="AA45" s="15"/>
      <c r="AB45" s="19">
        <v>0</v>
      </c>
      <c r="AC45" s="15"/>
      <c r="AD45" s="19">
        <v>2000000</v>
      </c>
      <c r="AE45" s="15"/>
      <c r="AF45" s="19">
        <v>867600</v>
      </c>
      <c r="AG45" s="15"/>
      <c r="AH45" s="19">
        <v>1928349449850</v>
      </c>
      <c r="AI45" s="15"/>
      <c r="AJ45" s="19">
        <v>1734885495000</v>
      </c>
      <c r="AK45" s="15"/>
      <c r="AL45" s="20">
        <f t="shared" si="0"/>
        <v>0.28368401914202784</v>
      </c>
      <c r="AM45" s="15"/>
      <c r="AN45" s="27"/>
    </row>
    <row r="46" spans="1:40" ht="21.75" customHeight="1" x14ac:dyDescent="0.2">
      <c r="A46" s="73" t="s">
        <v>206</v>
      </c>
      <c r="B46" s="73"/>
      <c r="D46" s="30" t="s">
        <v>104</v>
      </c>
      <c r="E46" s="15"/>
      <c r="F46" s="30" t="s">
        <v>104</v>
      </c>
      <c r="G46" s="15"/>
      <c r="H46" s="30" t="s">
        <v>207</v>
      </c>
      <c r="I46" s="15"/>
      <c r="J46" s="30" t="s">
        <v>208</v>
      </c>
      <c r="K46" s="15"/>
      <c r="L46" s="20">
        <v>23</v>
      </c>
      <c r="M46" s="15"/>
      <c r="N46" s="20">
        <v>23</v>
      </c>
      <c r="O46" s="15"/>
      <c r="P46" s="19">
        <v>9998900</v>
      </c>
      <c r="Q46" s="15"/>
      <c r="R46" s="19">
        <v>9998900000000</v>
      </c>
      <c r="S46" s="15"/>
      <c r="T46" s="19">
        <v>8152515050875</v>
      </c>
      <c r="U46" s="15"/>
      <c r="V46" s="19">
        <v>1100</v>
      </c>
      <c r="W46" s="15"/>
      <c r="X46" s="19">
        <v>992929933</v>
      </c>
      <c r="Y46" s="15"/>
      <c r="Z46" s="19">
        <v>0</v>
      </c>
      <c r="AA46" s="15"/>
      <c r="AB46" s="19">
        <v>0</v>
      </c>
      <c r="AC46" s="15"/>
      <c r="AD46" s="19">
        <v>10000000</v>
      </c>
      <c r="AE46" s="15"/>
      <c r="AF46" s="19">
        <v>902500</v>
      </c>
      <c r="AG46" s="15"/>
      <c r="AH46" s="19">
        <v>9999892929933</v>
      </c>
      <c r="AI46" s="15"/>
      <c r="AJ46" s="19">
        <v>9023364218750</v>
      </c>
      <c r="AK46" s="15"/>
      <c r="AL46" s="20">
        <f t="shared" si="0"/>
        <v>1.4754773356136475</v>
      </c>
      <c r="AM46" s="15"/>
      <c r="AN46" s="27"/>
    </row>
    <row r="47" spans="1:40" ht="21.75" customHeight="1" x14ac:dyDescent="0.2">
      <c r="A47" s="73" t="s">
        <v>209</v>
      </c>
      <c r="B47" s="73"/>
      <c r="D47" s="30" t="s">
        <v>104</v>
      </c>
      <c r="E47" s="15"/>
      <c r="F47" s="30" t="s">
        <v>104</v>
      </c>
      <c r="G47" s="15"/>
      <c r="H47" s="30" t="s">
        <v>210</v>
      </c>
      <c r="I47" s="15"/>
      <c r="J47" s="30" t="s">
        <v>211</v>
      </c>
      <c r="K47" s="15"/>
      <c r="L47" s="20">
        <v>23</v>
      </c>
      <c r="M47" s="15"/>
      <c r="N47" s="20">
        <v>23</v>
      </c>
      <c r="O47" s="15"/>
      <c r="P47" s="19">
        <v>4498900</v>
      </c>
      <c r="Q47" s="15"/>
      <c r="R47" s="19">
        <v>4498900000000</v>
      </c>
      <c r="S47" s="15"/>
      <c r="T47" s="19">
        <v>3653569195536</v>
      </c>
      <c r="U47" s="15"/>
      <c r="V47" s="19">
        <v>1100</v>
      </c>
      <c r="W47" s="15"/>
      <c r="X47" s="19">
        <v>992929933</v>
      </c>
      <c r="Y47" s="15"/>
      <c r="Z47" s="19">
        <v>0</v>
      </c>
      <c r="AA47" s="15"/>
      <c r="AB47" s="19">
        <v>0</v>
      </c>
      <c r="AC47" s="15"/>
      <c r="AD47" s="19">
        <v>4500000</v>
      </c>
      <c r="AE47" s="15"/>
      <c r="AF47" s="19">
        <v>902500</v>
      </c>
      <c r="AG47" s="15"/>
      <c r="AH47" s="19">
        <v>4499892929933</v>
      </c>
      <c r="AI47" s="15"/>
      <c r="AJ47" s="19">
        <v>4060513898437</v>
      </c>
      <c r="AK47" s="15"/>
      <c r="AL47" s="20">
        <f t="shared" si="0"/>
        <v>0.66396480102605959</v>
      </c>
      <c r="AM47" s="15"/>
      <c r="AN47" s="27"/>
    </row>
    <row r="48" spans="1:40" ht="21.75" customHeight="1" x14ac:dyDescent="0.2">
      <c r="A48" s="73" t="s">
        <v>212</v>
      </c>
      <c r="B48" s="73"/>
      <c r="D48" s="30" t="s">
        <v>104</v>
      </c>
      <c r="E48" s="15"/>
      <c r="F48" s="30" t="s">
        <v>104</v>
      </c>
      <c r="G48" s="15"/>
      <c r="H48" s="30" t="s">
        <v>189</v>
      </c>
      <c r="I48" s="15"/>
      <c r="J48" s="30" t="s">
        <v>190</v>
      </c>
      <c r="K48" s="15"/>
      <c r="L48" s="20">
        <v>18</v>
      </c>
      <c r="M48" s="15"/>
      <c r="N48" s="20">
        <v>18</v>
      </c>
      <c r="O48" s="15"/>
      <c r="P48" s="19">
        <v>8000000</v>
      </c>
      <c r="Q48" s="15"/>
      <c r="R48" s="19">
        <v>8000135093750</v>
      </c>
      <c r="S48" s="15"/>
      <c r="T48" s="19">
        <v>7198695000000</v>
      </c>
      <c r="U48" s="15"/>
      <c r="V48" s="19">
        <v>0</v>
      </c>
      <c r="W48" s="15"/>
      <c r="X48" s="19">
        <v>0</v>
      </c>
      <c r="Y48" s="15"/>
      <c r="Z48" s="19">
        <v>8000000</v>
      </c>
      <c r="AA48" s="15"/>
      <c r="AB48" s="19">
        <v>6664309594074</v>
      </c>
      <c r="AC48" s="15"/>
      <c r="AD48" s="19">
        <v>0</v>
      </c>
      <c r="AE48" s="15"/>
      <c r="AF48" s="19">
        <v>0</v>
      </c>
      <c r="AG48" s="15"/>
      <c r="AH48" s="19">
        <v>0</v>
      </c>
      <c r="AI48" s="15"/>
      <c r="AJ48" s="19">
        <v>0</v>
      </c>
      <c r="AK48" s="15"/>
      <c r="AL48" s="20">
        <f t="shared" si="0"/>
        <v>0</v>
      </c>
      <c r="AM48" s="15"/>
      <c r="AN48" s="27"/>
    </row>
    <row r="49" spans="1:40" ht="21.75" customHeight="1" x14ac:dyDescent="0.2">
      <c r="A49" s="73" t="s">
        <v>213</v>
      </c>
      <c r="B49" s="73"/>
      <c r="D49" s="30" t="s">
        <v>104</v>
      </c>
      <c r="E49" s="15"/>
      <c r="F49" s="30" t="s">
        <v>104</v>
      </c>
      <c r="G49" s="15"/>
      <c r="H49" s="30" t="s">
        <v>214</v>
      </c>
      <c r="I49" s="15"/>
      <c r="J49" s="30" t="s">
        <v>215</v>
      </c>
      <c r="K49" s="15"/>
      <c r="L49" s="20">
        <v>18</v>
      </c>
      <c r="M49" s="15"/>
      <c r="N49" s="20">
        <v>18</v>
      </c>
      <c r="O49" s="15"/>
      <c r="P49" s="19">
        <v>3000000</v>
      </c>
      <c r="Q49" s="15"/>
      <c r="R49" s="19">
        <v>2443497955534</v>
      </c>
      <c r="S49" s="15"/>
      <c r="T49" s="19">
        <v>2167707031875</v>
      </c>
      <c r="U49" s="15"/>
      <c r="V49" s="19">
        <v>0</v>
      </c>
      <c r="W49" s="15"/>
      <c r="X49" s="19">
        <v>0</v>
      </c>
      <c r="Y49" s="15"/>
      <c r="Z49" s="19">
        <v>0</v>
      </c>
      <c r="AA49" s="15"/>
      <c r="AB49" s="19">
        <v>0</v>
      </c>
      <c r="AC49" s="15"/>
      <c r="AD49" s="19">
        <v>3000000</v>
      </c>
      <c r="AE49" s="15"/>
      <c r="AF49" s="19">
        <v>803000</v>
      </c>
      <c r="AG49" s="15"/>
      <c r="AH49" s="19">
        <v>2443497955534</v>
      </c>
      <c r="AI49" s="15"/>
      <c r="AJ49" s="19">
        <v>2408563368750</v>
      </c>
      <c r="AK49" s="15"/>
      <c r="AL49" s="20">
        <f t="shared" si="0"/>
        <v>0.39384209434828549</v>
      </c>
      <c r="AM49" s="15"/>
      <c r="AN49" s="27"/>
    </row>
    <row r="50" spans="1:40" ht="21.75" customHeight="1" x14ac:dyDescent="0.2">
      <c r="A50" s="73" t="s">
        <v>216</v>
      </c>
      <c r="B50" s="73"/>
      <c r="D50" s="30" t="s">
        <v>104</v>
      </c>
      <c r="E50" s="15"/>
      <c r="F50" s="30" t="s">
        <v>104</v>
      </c>
      <c r="G50" s="15"/>
      <c r="H50" s="30" t="s">
        <v>217</v>
      </c>
      <c r="I50" s="15"/>
      <c r="J50" s="30" t="s">
        <v>218</v>
      </c>
      <c r="K50" s="15"/>
      <c r="L50" s="20">
        <v>18</v>
      </c>
      <c r="M50" s="15"/>
      <c r="N50" s="20">
        <v>18</v>
      </c>
      <c r="O50" s="15"/>
      <c r="P50" s="19">
        <v>3211273</v>
      </c>
      <c r="Q50" s="15"/>
      <c r="R50" s="19">
        <v>3211353866917</v>
      </c>
      <c r="S50" s="15"/>
      <c r="T50" s="19">
        <v>2889621861091</v>
      </c>
      <c r="U50" s="15"/>
      <c r="V50" s="19">
        <v>0</v>
      </c>
      <c r="W50" s="15"/>
      <c r="X50" s="19">
        <v>0</v>
      </c>
      <c r="Y50" s="15"/>
      <c r="Z50" s="19">
        <v>0</v>
      </c>
      <c r="AA50" s="15"/>
      <c r="AB50" s="19">
        <v>0</v>
      </c>
      <c r="AC50" s="15"/>
      <c r="AD50" s="19">
        <v>3211273</v>
      </c>
      <c r="AE50" s="15"/>
      <c r="AF50" s="19">
        <v>1000000</v>
      </c>
      <c r="AG50" s="15"/>
      <c r="AH50" s="19">
        <v>3211353866917</v>
      </c>
      <c r="AI50" s="15"/>
      <c r="AJ50" s="19">
        <v>3210690956768</v>
      </c>
      <c r="AK50" s="15"/>
      <c r="AL50" s="20">
        <f t="shared" si="0"/>
        <v>0.52500393683844182</v>
      </c>
      <c r="AM50" s="15"/>
      <c r="AN50" s="27"/>
    </row>
    <row r="51" spans="1:40" ht="21.75" customHeight="1" x14ac:dyDescent="0.2">
      <c r="A51" s="73" t="s">
        <v>219</v>
      </c>
      <c r="B51" s="73"/>
      <c r="D51" s="30" t="s">
        <v>104</v>
      </c>
      <c r="E51" s="15"/>
      <c r="F51" s="30" t="s">
        <v>104</v>
      </c>
      <c r="G51" s="15"/>
      <c r="H51" s="30" t="s">
        <v>220</v>
      </c>
      <c r="I51" s="15"/>
      <c r="J51" s="30" t="s">
        <v>221</v>
      </c>
      <c r="K51" s="15"/>
      <c r="L51" s="20">
        <v>23</v>
      </c>
      <c r="M51" s="15"/>
      <c r="N51" s="20">
        <v>23</v>
      </c>
      <c r="O51" s="15"/>
      <c r="P51" s="19">
        <v>5000000</v>
      </c>
      <c r="Q51" s="15"/>
      <c r="R51" s="19">
        <v>5000000000000</v>
      </c>
      <c r="S51" s="15"/>
      <c r="T51" s="19">
        <v>4499184375000</v>
      </c>
      <c r="U51" s="15"/>
      <c r="V51" s="19">
        <v>0</v>
      </c>
      <c r="W51" s="15"/>
      <c r="X51" s="19">
        <v>0</v>
      </c>
      <c r="Y51" s="15"/>
      <c r="Z51" s="19">
        <v>0</v>
      </c>
      <c r="AA51" s="15"/>
      <c r="AB51" s="19">
        <v>0</v>
      </c>
      <c r="AC51" s="15"/>
      <c r="AD51" s="19">
        <v>5000000</v>
      </c>
      <c r="AE51" s="15"/>
      <c r="AF51" s="19">
        <v>900000</v>
      </c>
      <c r="AG51" s="15"/>
      <c r="AH51" s="19">
        <v>5000000000000</v>
      </c>
      <c r="AI51" s="15"/>
      <c r="AJ51" s="19">
        <v>4499184375000</v>
      </c>
      <c r="AK51" s="15"/>
      <c r="AL51" s="20">
        <f t="shared" si="0"/>
        <v>0.73569507038907622</v>
      </c>
      <c r="AM51" s="15"/>
      <c r="AN51" s="27"/>
    </row>
    <row r="52" spans="1:40" ht="21.75" customHeight="1" x14ac:dyDescent="0.2">
      <c r="A52" s="73" t="s">
        <v>222</v>
      </c>
      <c r="B52" s="73"/>
      <c r="D52" s="30" t="s">
        <v>104</v>
      </c>
      <c r="E52" s="15"/>
      <c r="F52" s="30" t="s">
        <v>104</v>
      </c>
      <c r="G52" s="15"/>
      <c r="H52" s="30" t="s">
        <v>223</v>
      </c>
      <c r="I52" s="15"/>
      <c r="J52" s="30" t="s">
        <v>224</v>
      </c>
      <c r="K52" s="15"/>
      <c r="L52" s="20">
        <v>23</v>
      </c>
      <c r="M52" s="15"/>
      <c r="N52" s="20">
        <v>23</v>
      </c>
      <c r="O52" s="15"/>
      <c r="P52" s="19">
        <v>1200000</v>
      </c>
      <c r="Q52" s="15"/>
      <c r="R52" s="19">
        <v>1200000000000</v>
      </c>
      <c r="S52" s="15"/>
      <c r="T52" s="19">
        <v>1079804250000</v>
      </c>
      <c r="U52" s="15"/>
      <c r="V52" s="19">
        <v>0</v>
      </c>
      <c r="W52" s="15"/>
      <c r="X52" s="19">
        <v>0</v>
      </c>
      <c r="Y52" s="15"/>
      <c r="Z52" s="19">
        <v>0</v>
      </c>
      <c r="AA52" s="15"/>
      <c r="AB52" s="19">
        <v>0</v>
      </c>
      <c r="AC52" s="15"/>
      <c r="AD52" s="19">
        <v>1200000</v>
      </c>
      <c r="AE52" s="15"/>
      <c r="AF52" s="19">
        <v>939406</v>
      </c>
      <c r="AG52" s="15"/>
      <c r="AH52" s="19">
        <v>1200000000000</v>
      </c>
      <c r="AI52" s="15"/>
      <c r="AJ52" s="19">
        <v>1127082879195</v>
      </c>
      <c r="AK52" s="15"/>
      <c r="AL52" s="20">
        <f t="shared" si="0"/>
        <v>0.18429769687837882</v>
      </c>
      <c r="AM52" s="15"/>
      <c r="AN52" s="27"/>
    </row>
    <row r="53" spans="1:40" ht="21.75" customHeight="1" x14ac:dyDescent="0.2">
      <c r="A53" s="73" t="s">
        <v>225</v>
      </c>
      <c r="B53" s="73"/>
      <c r="D53" s="30" t="s">
        <v>104</v>
      </c>
      <c r="E53" s="15"/>
      <c r="F53" s="30" t="s">
        <v>104</v>
      </c>
      <c r="G53" s="15"/>
      <c r="H53" s="30" t="s">
        <v>226</v>
      </c>
      <c r="I53" s="15"/>
      <c r="J53" s="30" t="s">
        <v>227</v>
      </c>
      <c r="K53" s="15"/>
      <c r="L53" s="20">
        <v>23</v>
      </c>
      <c r="M53" s="15"/>
      <c r="N53" s="20">
        <v>23</v>
      </c>
      <c r="O53" s="15"/>
      <c r="P53" s="19">
        <v>4000000</v>
      </c>
      <c r="Q53" s="15"/>
      <c r="R53" s="19">
        <v>4000060000000</v>
      </c>
      <c r="S53" s="15"/>
      <c r="T53" s="19">
        <v>3599347500000</v>
      </c>
      <c r="U53" s="15"/>
      <c r="V53" s="19">
        <v>0</v>
      </c>
      <c r="W53" s="15"/>
      <c r="X53" s="19">
        <v>0</v>
      </c>
      <c r="Y53" s="15"/>
      <c r="Z53" s="19">
        <v>15000</v>
      </c>
      <c r="AA53" s="15"/>
      <c r="AB53" s="19">
        <v>13546944175</v>
      </c>
      <c r="AC53" s="15"/>
      <c r="AD53" s="19">
        <v>3985000</v>
      </c>
      <c r="AE53" s="15"/>
      <c r="AF53" s="19">
        <v>857380</v>
      </c>
      <c r="AG53" s="15"/>
      <c r="AH53" s="19">
        <v>3985059775000</v>
      </c>
      <c r="AI53" s="15"/>
      <c r="AJ53" s="19">
        <v>3416040030501</v>
      </c>
      <c r="AK53" s="15"/>
      <c r="AL53" s="20">
        <f t="shared" si="0"/>
        <v>0.55858208982407742</v>
      </c>
      <c r="AM53" s="15"/>
      <c r="AN53" s="27"/>
    </row>
    <row r="54" spans="1:40" ht="21.75" customHeight="1" x14ac:dyDescent="0.2">
      <c r="A54" s="73" t="s">
        <v>228</v>
      </c>
      <c r="B54" s="73"/>
      <c r="D54" s="30" t="s">
        <v>104</v>
      </c>
      <c r="E54" s="15"/>
      <c r="F54" s="30" t="s">
        <v>104</v>
      </c>
      <c r="G54" s="15"/>
      <c r="H54" s="30" t="s">
        <v>229</v>
      </c>
      <c r="I54" s="15"/>
      <c r="J54" s="30" t="s">
        <v>230</v>
      </c>
      <c r="K54" s="15"/>
      <c r="L54" s="20">
        <v>23</v>
      </c>
      <c r="M54" s="15"/>
      <c r="N54" s="20">
        <v>23</v>
      </c>
      <c r="O54" s="15"/>
      <c r="P54" s="19">
        <v>500000</v>
      </c>
      <c r="Q54" s="15"/>
      <c r="R54" s="19">
        <v>500073874976</v>
      </c>
      <c r="S54" s="15"/>
      <c r="T54" s="19">
        <v>449918437500</v>
      </c>
      <c r="U54" s="15"/>
      <c r="V54" s="19">
        <v>0</v>
      </c>
      <c r="W54" s="15"/>
      <c r="X54" s="19">
        <v>0</v>
      </c>
      <c r="Y54" s="15"/>
      <c r="Z54" s="19">
        <v>0</v>
      </c>
      <c r="AA54" s="15"/>
      <c r="AB54" s="19">
        <v>0</v>
      </c>
      <c r="AC54" s="15"/>
      <c r="AD54" s="19">
        <v>500000</v>
      </c>
      <c r="AE54" s="15"/>
      <c r="AF54" s="19">
        <v>1000000</v>
      </c>
      <c r="AG54" s="15"/>
      <c r="AH54" s="19">
        <v>500073874976</v>
      </c>
      <c r="AI54" s="15"/>
      <c r="AJ54" s="19">
        <v>499909375000</v>
      </c>
      <c r="AK54" s="15"/>
      <c r="AL54" s="20">
        <f t="shared" si="0"/>
        <v>8.1743896709897373E-2</v>
      </c>
      <c r="AM54" s="15"/>
      <c r="AN54" s="27"/>
    </row>
    <row r="55" spans="1:40" ht="21.75" customHeight="1" x14ac:dyDescent="0.2">
      <c r="A55" s="73" t="s">
        <v>231</v>
      </c>
      <c r="B55" s="73"/>
      <c r="D55" s="30" t="s">
        <v>104</v>
      </c>
      <c r="E55" s="15"/>
      <c r="F55" s="30" t="s">
        <v>104</v>
      </c>
      <c r="G55" s="15"/>
      <c r="H55" s="30" t="s">
        <v>232</v>
      </c>
      <c r="I55" s="15"/>
      <c r="J55" s="30" t="s">
        <v>233</v>
      </c>
      <c r="K55" s="15"/>
      <c r="L55" s="20">
        <v>18</v>
      </c>
      <c r="M55" s="15"/>
      <c r="N55" s="20">
        <v>18</v>
      </c>
      <c r="O55" s="15"/>
      <c r="P55" s="19">
        <v>4995000</v>
      </c>
      <c r="Q55" s="15"/>
      <c r="R55" s="19">
        <v>4995078968750</v>
      </c>
      <c r="S55" s="15"/>
      <c r="T55" s="19">
        <v>4494685190625</v>
      </c>
      <c r="U55" s="15"/>
      <c r="V55" s="19">
        <v>5000</v>
      </c>
      <c r="W55" s="15"/>
      <c r="X55" s="19">
        <v>4750860937</v>
      </c>
      <c r="Y55" s="15"/>
      <c r="Z55" s="19">
        <v>0</v>
      </c>
      <c r="AA55" s="15"/>
      <c r="AB55" s="19">
        <v>0</v>
      </c>
      <c r="AC55" s="15"/>
      <c r="AD55" s="19">
        <v>5000000</v>
      </c>
      <c r="AE55" s="15"/>
      <c r="AF55" s="19">
        <v>950000</v>
      </c>
      <c r="AG55" s="15"/>
      <c r="AH55" s="19">
        <v>4999829829687</v>
      </c>
      <c r="AI55" s="15"/>
      <c r="AJ55" s="19">
        <v>4749139062500</v>
      </c>
      <c r="AK55" s="15"/>
      <c r="AL55" s="20">
        <f t="shared" si="0"/>
        <v>0.77656701874402501</v>
      </c>
      <c r="AM55" s="15"/>
      <c r="AN55" s="27"/>
    </row>
    <row r="56" spans="1:40" ht="21.75" customHeight="1" x14ac:dyDescent="0.2">
      <c r="A56" s="73" t="s">
        <v>234</v>
      </c>
      <c r="B56" s="73"/>
      <c r="D56" s="30" t="s">
        <v>104</v>
      </c>
      <c r="E56" s="15"/>
      <c r="F56" s="30" t="s">
        <v>104</v>
      </c>
      <c r="G56" s="15"/>
      <c r="H56" s="30" t="s">
        <v>235</v>
      </c>
      <c r="I56" s="15"/>
      <c r="J56" s="30" t="s">
        <v>236</v>
      </c>
      <c r="K56" s="15"/>
      <c r="L56" s="20">
        <v>23</v>
      </c>
      <c r="M56" s="15"/>
      <c r="N56" s="20">
        <v>23</v>
      </c>
      <c r="O56" s="15"/>
      <c r="P56" s="19">
        <v>430000</v>
      </c>
      <c r="Q56" s="15"/>
      <c r="R56" s="19">
        <v>430020000000</v>
      </c>
      <c r="S56" s="15"/>
      <c r="T56" s="19">
        <v>425925507007</v>
      </c>
      <c r="U56" s="15"/>
      <c r="V56" s="19">
        <v>0</v>
      </c>
      <c r="W56" s="15"/>
      <c r="X56" s="19">
        <v>0</v>
      </c>
      <c r="Y56" s="15"/>
      <c r="Z56" s="19">
        <v>0</v>
      </c>
      <c r="AA56" s="15"/>
      <c r="AB56" s="19">
        <v>0</v>
      </c>
      <c r="AC56" s="15"/>
      <c r="AD56" s="19">
        <v>430000</v>
      </c>
      <c r="AE56" s="15"/>
      <c r="AF56" s="19">
        <v>1001080</v>
      </c>
      <c r="AG56" s="15"/>
      <c r="AH56" s="19">
        <v>430020000000</v>
      </c>
      <c r="AI56" s="15"/>
      <c r="AJ56" s="19">
        <v>430386378327</v>
      </c>
      <c r="AK56" s="15"/>
      <c r="AL56" s="20">
        <f t="shared" si="0"/>
        <v>7.0375674901694135E-2</v>
      </c>
      <c r="AM56" s="15"/>
      <c r="AN56" s="27"/>
    </row>
    <row r="57" spans="1:40" ht="21.75" customHeight="1" x14ac:dyDescent="0.2">
      <c r="A57" s="73" t="s">
        <v>237</v>
      </c>
      <c r="B57" s="73"/>
      <c r="D57" s="30" t="s">
        <v>104</v>
      </c>
      <c r="E57" s="15"/>
      <c r="F57" s="30" t="s">
        <v>104</v>
      </c>
      <c r="G57" s="15"/>
      <c r="H57" s="30" t="s">
        <v>238</v>
      </c>
      <c r="I57" s="15"/>
      <c r="J57" s="30" t="s">
        <v>239</v>
      </c>
      <c r="K57" s="15"/>
      <c r="L57" s="20">
        <v>23</v>
      </c>
      <c r="M57" s="15"/>
      <c r="N57" s="20">
        <v>23</v>
      </c>
      <c r="O57" s="15"/>
      <c r="P57" s="19">
        <v>1999977</v>
      </c>
      <c r="Q57" s="15"/>
      <c r="R57" s="19">
        <v>2000172870722</v>
      </c>
      <c r="S57" s="15"/>
      <c r="T57" s="19">
        <v>1999614504168</v>
      </c>
      <c r="U57" s="15"/>
      <c r="V57" s="19">
        <v>0</v>
      </c>
      <c r="W57" s="15"/>
      <c r="X57" s="19">
        <v>0</v>
      </c>
      <c r="Y57" s="15"/>
      <c r="Z57" s="19">
        <v>15000</v>
      </c>
      <c r="AA57" s="15"/>
      <c r="AB57" s="19">
        <v>13546944175</v>
      </c>
      <c r="AC57" s="15"/>
      <c r="AD57" s="19">
        <v>1984977</v>
      </c>
      <c r="AE57" s="15"/>
      <c r="AF57" s="19">
        <v>857380</v>
      </c>
      <c r="AG57" s="15"/>
      <c r="AH57" s="19">
        <v>1985171401676</v>
      </c>
      <c r="AI57" s="15"/>
      <c r="AJ57" s="19">
        <v>1701571114586</v>
      </c>
      <c r="AK57" s="15"/>
      <c r="AL57" s="20">
        <f t="shared" si="0"/>
        <v>0.27823653724290109</v>
      </c>
      <c r="AM57" s="15"/>
      <c r="AN57" s="27"/>
    </row>
    <row r="58" spans="1:40" ht="21.75" customHeight="1" x14ac:dyDescent="0.2">
      <c r="A58" s="73" t="s">
        <v>240</v>
      </c>
      <c r="B58" s="73"/>
      <c r="D58" s="30" t="s">
        <v>104</v>
      </c>
      <c r="E58" s="15"/>
      <c r="F58" s="30" t="s">
        <v>104</v>
      </c>
      <c r="G58" s="15"/>
      <c r="H58" s="30" t="s">
        <v>241</v>
      </c>
      <c r="I58" s="15"/>
      <c r="J58" s="30" t="s">
        <v>242</v>
      </c>
      <c r="K58" s="15"/>
      <c r="L58" s="20">
        <v>23</v>
      </c>
      <c r="M58" s="15"/>
      <c r="N58" s="20">
        <v>23</v>
      </c>
      <c r="O58" s="15"/>
      <c r="P58" s="19">
        <v>1000000</v>
      </c>
      <c r="Q58" s="15"/>
      <c r="R58" s="19">
        <v>1000167249955</v>
      </c>
      <c r="S58" s="15"/>
      <c r="T58" s="19">
        <v>899836875000</v>
      </c>
      <c r="U58" s="15"/>
      <c r="V58" s="19">
        <v>0</v>
      </c>
      <c r="W58" s="15"/>
      <c r="X58" s="19">
        <v>0</v>
      </c>
      <c r="Y58" s="15"/>
      <c r="Z58" s="19">
        <v>0</v>
      </c>
      <c r="AA58" s="15"/>
      <c r="AB58" s="19">
        <v>0</v>
      </c>
      <c r="AC58" s="15"/>
      <c r="AD58" s="19">
        <v>1000000</v>
      </c>
      <c r="AE58" s="15"/>
      <c r="AF58" s="19">
        <v>900000</v>
      </c>
      <c r="AG58" s="15"/>
      <c r="AH58" s="19">
        <v>1000167249955</v>
      </c>
      <c r="AI58" s="15"/>
      <c r="AJ58" s="19">
        <v>899836875000</v>
      </c>
      <c r="AK58" s="15"/>
      <c r="AL58" s="20">
        <f t="shared" si="0"/>
        <v>0.14713901407781527</v>
      </c>
      <c r="AM58" s="15"/>
      <c r="AN58" s="27"/>
    </row>
    <row r="59" spans="1:40" ht="21.75" customHeight="1" x14ac:dyDescent="0.2">
      <c r="A59" s="73" t="s">
        <v>243</v>
      </c>
      <c r="B59" s="73"/>
      <c r="D59" s="30" t="s">
        <v>104</v>
      </c>
      <c r="E59" s="15"/>
      <c r="F59" s="30" t="s">
        <v>104</v>
      </c>
      <c r="G59" s="15"/>
      <c r="H59" s="30" t="s">
        <v>244</v>
      </c>
      <c r="I59" s="15"/>
      <c r="J59" s="30" t="s">
        <v>245</v>
      </c>
      <c r="K59" s="15"/>
      <c r="L59" s="20">
        <v>23</v>
      </c>
      <c r="M59" s="15"/>
      <c r="N59" s="20">
        <v>23</v>
      </c>
      <c r="O59" s="15"/>
      <c r="P59" s="19">
        <v>3000000</v>
      </c>
      <c r="Q59" s="15"/>
      <c r="R59" s="19">
        <v>3000000000000</v>
      </c>
      <c r="S59" s="15"/>
      <c r="T59" s="19">
        <v>2699510625000</v>
      </c>
      <c r="U59" s="15"/>
      <c r="V59" s="19">
        <v>0</v>
      </c>
      <c r="W59" s="15"/>
      <c r="X59" s="19">
        <v>0</v>
      </c>
      <c r="Y59" s="15"/>
      <c r="Z59" s="19">
        <v>0</v>
      </c>
      <c r="AA59" s="15"/>
      <c r="AB59" s="19">
        <v>0</v>
      </c>
      <c r="AC59" s="15"/>
      <c r="AD59" s="19">
        <v>3000000</v>
      </c>
      <c r="AE59" s="15"/>
      <c r="AF59" s="19">
        <v>900000</v>
      </c>
      <c r="AG59" s="15"/>
      <c r="AH59" s="19">
        <v>3000000000000</v>
      </c>
      <c r="AI59" s="15"/>
      <c r="AJ59" s="19">
        <v>2699510625000</v>
      </c>
      <c r="AK59" s="15"/>
      <c r="AL59" s="20">
        <f t="shared" si="0"/>
        <v>0.44141704223344574</v>
      </c>
      <c r="AM59" s="15"/>
      <c r="AN59" s="27"/>
    </row>
    <row r="60" spans="1:40" ht="21.75" customHeight="1" x14ac:dyDescent="0.2">
      <c r="A60" s="73" t="s">
        <v>246</v>
      </c>
      <c r="B60" s="73"/>
      <c r="D60" s="30" t="s">
        <v>104</v>
      </c>
      <c r="E60" s="15"/>
      <c r="F60" s="30" t="s">
        <v>104</v>
      </c>
      <c r="G60" s="15"/>
      <c r="H60" s="30" t="s">
        <v>247</v>
      </c>
      <c r="I60" s="15"/>
      <c r="J60" s="30" t="s">
        <v>248</v>
      </c>
      <c r="K60" s="15"/>
      <c r="L60" s="20">
        <v>18</v>
      </c>
      <c r="M60" s="15"/>
      <c r="N60" s="20">
        <v>18</v>
      </c>
      <c r="O60" s="15"/>
      <c r="P60" s="19">
        <v>5980000</v>
      </c>
      <c r="Q60" s="15"/>
      <c r="R60" s="19">
        <v>5980020000000</v>
      </c>
      <c r="S60" s="15"/>
      <c r="T60" s="19">
        <v>4563108786600</v>
      </c>
      <c r="U60" s="15"/>
      <c r="V60" s="19">
        <v>0</v>
      </c>
      <c r="W60" s="15"/>
      <c r="X60" s="19">
        <v>0</v>
      </c>
      <c r="Y60" s="15"/>
      <c r="Z60" s="19">
        <v>0</v>
      </c>
      <c r="AA60" s="15"/>
      <c r="AB60" s="19">
        <v>0</v>
      </c>
      <c r="AC60" s="15"/>
      <c r="AD60" s="19">
        <v>5980000</v>
      </c>
      <c r="AE60" s="15"/>
      <c r="AF60" s="19">
        <v>763200</v>
      </c>
      <c r="AG60" s="15"/>
      <c r="AH60" s="19">
        <v>5980020000000</v>
      </c>
      <c r="AI60" s="15"/>
      <c r="AJ60" s="19">
        <v>4563108786600</v>
      </c>
      <c r="AK60" s="15"/>
      <c r="AL60" s="20">
        <f t="shared" si="0"/>
        <v>0.74614782594916429</v>
      </c>
      <c r="AM60" s="15"/>
      <c r="AN60" s="27"/>
    </row>
    <row r="61" spans="1:40" ht="21.75" customHeight="1" x14ac:dyDescent="0.2">
      <c r="A61" s="73" t="s">
        <v>249</v>
      </c>
      <c r="B61" s="73"/>
      <c r="D61" s="30" t="s">
        <v>104</v>
      </c>
      <c r="E61" s="15"/>
      <c r="F61" s="30" t="s">
        <v>104</v>
      </c>
      <c r="G61" s="15"/>
      <c r="H61" s="30" t="s">
        <v>250</v>
      </c>
      <c r="I61" s="15"/>
      <c r="J61" s="30" t="s">
        <v>251</v>
      </c>
      <c r="K61" s="15"/>
      <c r="L61" s="20">
        <v>20.5</v>
      </c>
      <c r="M61" s="15"/>
      <c r="N61" s="20">
        <v>20.5</v>
      </c>
      <c r="O61" s="15"/>
      <c r="P61" s="19">
        <v>5000</v>
      </c>
      <c r="Q61" s="15"/>
      <c r="R61" s="19">
        <v>4468059688</v>
      </c>
      <c r="S61" s="15"/>
      <c r="T61" s="19">
        <v>4628410948</v>
      </c>
      <c r="U61" s="15"/>
      <c r="V61" s="19">
        <v>0</v>
      </c>
      <c r="W61" s="15"/>
      <c r="X61" s="19">
        <v>0</v>
      </c>
      <c r="Y61" s="15"/>
      <c r="Z61" s="19">
        <v>0</v>
      </c>
      <c r="AA61" s="15"/>
      <c r="AB61" s="19">
        <v>0</v>
      </c>
      <c r="AC61" s="15"/>
      <c r="AD61" s="19">
        <v>5000</v>
      </c>
      <c r="AE61" s="15"/>
      <c r="AF61" s="19">
        <v>925850</v>
      </c>
      <c r="AG61" s="15"/>
      <c r="AH61" s="19">
        <v>4468059688</v>
      </c>
      <c r="AI61" s="15"/>
      <c r="AJ61" s="19">
        <v>4628410948</v>
      </c>
      <c r="AK61" s="15"/>
      <c r="AL61" s="20">
        <f t="shared" si="0"/>
        <v>7.5682586761704595E-4</v>
      </c>
      <c r="AM61" s="15"/>
      <c r="AN61" s="27"/>
    </row>
    <row r="62" spans="1:40" ht="21.75" customHeight="1" x14ac:dyDescent="0.2">
      <c r="A62" s="73" t="s">
        <v>252</v>
      </c>
      <c r="B62" s="73"/>
      <c r="D62" s="30" t="s">
        <v>104</v>
      </c>
      <c r="E62" s="15"/>
      <c r="F62" s="30" t="s">
        <v>104</v>
      </c>
      <c r="G62" s="15"/>
      <c r="H62" s="30" t="s">
        <v>253</v>
      </c>
      <c r="I62" s="15"/>
      <c r="J62" s="30" t="s">
        <v>254</v>
      </c>
      <c r="K62" s="15"/>
      <c r="L62" s="20">
        <v>20.5</v>
      </c>
      <c r="M62" s="15"/>
      <c r="N62" s="20">
        <v>20.5</v>
      </c>
      <c r="O62" s="15"/>
      <c r="P62" s="19">
        <v>5000000</v>
      </c>
      <c r="Q62" s="15"/>
      <c r="R62" s="19">
        <v>4586384427599</v>
      </c>
      <c r="S62" s="15"/>
      <c r="T62" s="19">
        <v>4101756421875</v>
      </c>
      <c r="U62" s="15"/>
      <c r="V62" s="19">
        <v>0</v>
      </c>
      <c r="W62" s="15"/>
      <c r="X62" s="19">
        <v>0</v>
      </c>
      <c r="Y62" s="15"/>
      <c r="Z62" s="19">
        <v>0</v>
      </c>
      <c r="AA62" s="15"/>
      <c r="AB62" s="19">
        <v>0</v>
      </c>
      <c r="AC62" s="15"/>
      <c r="AD62" s="19">
        <v>5000000</v>
      </c>
      <c r="AE62" s="15"/>
      <c r="AF62" s="19">
        <v>820500</v>
      </c>
      <c r="AG62" s="15"/>
      <c r="AH62" s="19">
        <v>4586384427599</v>
      </c>
      <c r="AI62" s="15"/>
      <c r="AJ62" s="19">
        <v>4101756421875</v>
      </c>
      <c r="AK62" s="15"/>
      <c r="AL62" s="20">
        <f t="shared" si="0"/>
        <v>0.67070867250470789</v>
      </c>
      <c r="AM62" s="15"/>
      <c r="AN62" s="27"/>
    </row>
    <row r="63" spans="1:40" ht="21.75" customHeight="1" x14ac:dyDescent="0.2">
      <c r="A63" s="73" t="s">
        <v>255</v>
      </c>
      <c r="B63" s="73"/>
      <c r="D63" s="30" t="s">
        <v>104</v>
      </c>
      <c r="E63" s="15"/>
      <c r="F63" s="30" t="s">
        <v>104</v>
      </c>
      <c r="G63" s="15"/>
      <c r="H63" s="30" t="s">
        <v>256</v>
      </c>
      <c r="I63" s="15"/>
      <c r="J63" s="30" t="s">
        <v>257</v>
      </c>
      <c r="K63" s="15"/>
      <c r="L63" s="20">
        <v>20.5</v>
      </c>
      <c r="M63" s="15"/>
      <c r="N63" s="20">
        <v>20.5</v>
      </c>
      <c r="O63" s="15"/>
      <c r="P63" s="19">
        <v>571150</v>
      </c>
      <c r="Q63" s="15"/>
      <c r="R63" s="19">
        <v>507033288860</v>
      </c>
      <c r="S63" s="15"/>
      <c r="T63" s="19">
        <v>565775720060</v>
      </c>
      <c r="U63" s="15"/>
      <c r="V63" s="19">
        <v>0</v>
      </c>
      <c r="W63" s="15"/>
      <c r="X63" s="19">
        <v>0</v>
      </c>
      <c r="Y63" s="15"/>
      <c r="Z63" s="19">
        <v>0</v>
      </c>
      <c r="AA63" s="15"/>
      <c r="AB63" s="19">
        <v>0</v>
      </c>
      <c r="AC63" s="15"/>
      <c r="AD63" s="19">
        <v>571150</v>
      </c>
      <c r="AE63" s="15"/>
      <c r="AF63" s="19">
        <v>1039900</v>
      </c>
      <c r="AG63" s="15"/>
      <c r="AH63" s="19">
        <v>507033288860</v>
      </c>
      <c r="AI63" s="15"/>
      <c r="AJ63" s="19">
        <v>593831233577</v>
      </c>
      <c r="AK63" s="15"/>
      <c r="AL63" s="20">
        <f t="shared" si="0"/>
        <v>9.7101757734847888E-2</v>
      </c>
      <c r="AM63" s="15"/>
      <c r="AN63" s="27"/>
    </row>
    <row r="64" spans="1:40" ht="21.75" customHeight="1" x14ac:dyDescent="0.2">
      <c r="A64" s="73" t="s">
        <v>258</v>
      </c>
      <c r="B64" s="73"/>
      <c r="D64" s="30" t="s">
        <v>104</v>
      </c>
      <c r="E64" s="15"/>
      <c r="F64" s="30" t="s">
        <v>104</v>
      </c>
      <c r="G64" s="15"/>
      <c r="H64" s="30" t="s">
        <v>256</v>
      </c>
      <c r="I64" s="15"/>
      <c r="J64" s="30" t="s">
        <v>259</v>
      </c>
      <c r="K64" s="15"/>
      <c r="L64" s="20">
        <v>20.5</v>
      </c>
      <c r="M64" s="15"/>
      <c r="N64" s="20">
        <v>20.5</v>
      </c>
      <c r="O64" s="15"/>
      <c r="P64" s="19">
        <v>215000</v>
      </c>
      <c r="Q64" s="15"/>
      <c r="R64" s="19">
        <v>192363212487</v>
      </c>
      <c r="S64" s="15"/>
      <c r="T64" s="19">
        <v>197832936280</v>
      </c>
      <c r="U64" s="15"/>
      <c r="V64" s="19">
        <v>0</v>
      </c>
      <c r="W64" s="15"/>
      <c r="X64" s="19">
        <v>0</v>
      </c>
      <c r="Y64" s="15"/>
      <c r="Z64" s="19">
        <v>0</v>
      </c>
      <c r="AA64" s="15"/>
      <c r="AB64" s="19">
        <v>0</v>
      </c>
      <c r="AC64" s="15"/>
      <c r="AD64" s="19">
        <v>215000</v>
      </c>
      <c r="AE64" s="15"/>
      <c r="AF64" s="19">
        <v>919000</v>
      </c>
      <c r="AG64" s="15"/>
      <c r="AH64" s="19">
        <v>192363212487</v>
      </c>
      <c r="AI64" s="15"/>
      <c r="AJ64" s="19">
        <v>197549187718</v>
      </c>
      <c r="AK64" s="15"/>
      <c r="AL64" s="20">
        <f t="shared" si="0"/>
        <v>3.2302735662727504E-2</v>
      </c>
      <c r="AM64" s="15"/>
      <c r="AN64" s="27"/>
    </row>
    <row r="65" spans="1:40" ht="21.75" customHeight="1" x14ac:dyDescent="0.2">
      <c r="A65" s="73" t="s">
        <v>260</v>
      </c>
      <c r="B65" s="73"/>
      <c r="D65" s="30" t="s">
        <v>104</v>
      </c>
      <c r="E65" s="15"/>
      <c r="F65" s="30" t="s">
        <v>104</v>
      </c>
      <c r="G65" s="15"/>
      <c r="H65" s="30" t="s">
        <v>261</v>
      </c>
      <c r="I65" s="15"/>
      <c r="J65" s="30" t="s">
        <v>262</v>
      </c>
      <c r="K65" s="15"/>
      <c r="L65" s="20">
        <v>20.5</v>
      </c>
      <c r="M65" s="15"/>
      <c r="N65" s="20">
        <v>20.5</v>
      </c>
      <c r="O65" s="15"/>
      <c r="P65" s="19">
        <v>5000</v>
      </c>
      <c r="Q65" s="15"/>
      <c r="R65" s="19">
        <v>4653843355</v>
      </c>
      <c r="S65" s="15"/>
      <c r="T65" s="19">
        <v>4867617584</v>
      </c>
      <c r="U65" s="15"/>
      <c r="V65" s="19">
        <v>0</v>
      </c>
      <c r="W65" s="15"/>
      <c r="X65" s="19">
        <v>0</v>
      </c>
      <c r="Y65" s="15"/>
      <c r="Z65" s="19">
        <v>0</v>
      </c>
      <c r="AA65" s="15"/>
      <c r="AB65" s="19">
        <v>0</v>
      </c>
      <c r="AC65" s="15"/>
      <c r="AD65" s="19">
        <v>5000</v>
      </c>
      <c r="AE65" s="15"/>
      <c r="AF65" s="19">
        <v>981000</v>
      </c>
      <c r="AG65" s="15"/>
      <c r="AH65" s="19">
        <v>4653843355</v>
      </c>
      <c r="AI65" s="15"/>
      <c r="AJ65" s="19">
        <v>4904110968</v>
      </c>
      <c r="AK65" s="15"/>
      <c r="AL65" s="20">
        <f t="shared" si="0"/>
        <v>8.0190762660145511E-4</v>
      </c>
      <c r="AM65" s="15"/>
      <c r="AN65" s="27"/>
    </row>
    <row r="66" spans="1:40" ht="21.75" customHeight="1" x14ac:dyDescent="0.2">
      <c r="A66" s="73" t="s">
        <v>263</v>
      </c>
      <c r="B66" s="73"/>
      <c r="D66" s="30" t="s">
        <v>104</v>
      </c>
      <c r="E66" s="15"/>
      <c r="F66" s="30" t="s">
        <v>104</v>
      </c>
      <c r="G66" s="15"/>
      <c r="H66" s="30" t="s">
        <v>241</v>
      </c>
      <c r="I66" s="15"/>
      <c r="J66" s="30" t="s">
        <v>9</v>
      </c>
      <c r="K66" s="15"/>
      <c r="L66" s="20">
        <v>20.5</v>
      </c>
      <c r="M66" s="15"/>
      <c r="N66" s="20">
        <v>20.5</v>
      </c>
      <c r="O66" s="15"/>
      <c r="P66" s="19">
        <v>24875000</v>
      </c>
      <c r="Q66" s="15"/>
      <c r="R66" s="19">
        <v>23526078750000</v>
      </c>
      <c r="S66" s="15"/>
      <c r="T66" s="19">
        <v>24385019414000</v>
      </c>
      <c r="U66" s="15"/>
      <c r="V66" s="19">
        <v>0</v>
      </c>
      <c r="W66" s="15"/>
      <c r="X66" s="19">
        <v>0</v>
      </c>
      <c r="Y66" s="15"/>
      <c r="Z66" s="19">
        <v>24875000</v>
      </c>
      <c r="AA66" s="15"/>
      <c r="AB66" s="19">
        <v>24874980000000</v>
      </c>
      <c r="AC66" s="15"/>
      <c r="AD66" s="19">
        <v>0</v>
      </c>
      <c r="AE66" s="15"/>
      <c r="AF66" s="19">
        <v>0</v>
      </c>
      <c r="AG66" s="15"/>
      <c r="AH66" s="19">
        <v>0</v>
      </c>
      <c r="AI66" s="15"/>
      <c r="AJ66" s="19">
        <v>0</v>
      </c>
      <c r="AK66" s="15"/>
      <c r="AL66" s="20">
        <f t="shared" si="0"/>
        <v>0</v>
      </c>
      <c r="AM66" s="15"/>
      <c r="AN66" s="27"/>
    </row>
    <row r="67" spans="1:40" ht="21.75" customHeight="1" x14ac:dyDescent="0.2">
      <c r="A67" s="73" t="s">
        <v>264</v>
      </c>
      <c r="B67" s="73"/>
      <c r="D67" s="30" t="s">
        <v>104</v>
      </c>
      <c r="E67" s="15"/>
      <c r="F67" s="30" t="s">
        <v>104</v>
      </c>
      <c r="G67" s="15"/>
      <c r="H67" s="30" t="s">
        <v>265</v>
      </c>
      <c r="I67" s="15"/>
      <c r="J67" s="30" t="s">
        <v>266</v>
      </c>
      <c r="K67" s="15"/>
      <c r="L67" s="20">
        <v>23</v>
      </c>
      <c r="M67" s="15"/>
      <c r="N67" s="20">
        <v>23</v>
      </c>
      <c r="O67" s="15"/>
      <c r="P67" s="19">
        <v>15811025</v>
      </c>
      <c r="Q67" s="15"/>
      <c r="R67" s="19">
        <v>14966752090125</v>
      </c>
      <c r="S67" s="15"/>
      <c r="T67" s="19">
        <v>15239065518656</v>
      </c>
      <c r="U67" s="15"/>
      <c r="V67" s="19">
        <v>9896160</v>
      </c>
      <c r="W67" s="15"/>
      <c r="X67" s="19">
        <v>9344649278527</v>
      </c>
      <c r="Y67" s="15"/>
      <c r="Z67" s="19">
        <v>9896160</v>
      </c>
      <c r="AA67" s="15"/>
      <c r="AB67" s="19">
        <v>9341774841525</v>
      </c>
      <c r="AC67" s="15"/>
      <c r="AD67" s="19">
        <v>15811025</v>
      </c>
      <c r="AE67" s="15"/>
      <c r="AF67" s="19">
        <v>949400</v>
      </c>
      <c r="AG67" s="15"/>
      <c r="AH67" s="19">
        <v>14943673889616</v>
      </c>
      <c r="AI67" s="15"/>
      <c r="AJ67" s="19">
        <v>15008266393581</v>
      </c>
      <c r="AK67" s="15"/>
      <c r="AL67" s="20">
        <f t="shared" si="0"/>
        <v>2.4541131637539486</v>
      </c>
      <c r="AM67" s="15"/>
      <c r="AN67" s="27"/>
    </row>
    <row r="68" spans="1:40" ht="21.75" customHeight="1" x14ac:dyDescent="0.2">
      <c r="A68" s="73" t="s">
        <v>267</v>
      </c>
      <c r="B68" s="73"/>
      <c r="D68" s="30" t="s">
        <v>104</v>
      </c>
      <c r="E68" s="15"/>
      <c r="F68" s="30" t="s">
        <v>104</v>
      </c>
      <c r="G68" s="15"/>
      <c r="H68" s="30" t="s">
        <v>268</v>
      </c>
      <c r="I68" s="15"/>
      <c r="J68" s="30" t="s">
        <v>269</v>
      </c>
      <c r="K68" s="15"/>
      <c r="L68" s="20">
        <v>23</v>
      </c>
      <c r="M68" s="15"/>
      <c r="N68" s="20">
        <v>23</v>
      </c>
      <c r="O68" s="15"/>
      <c r="P68" s="19">
        <v>4400014</v>
      </c>
      <c r="Q68" s="15"/>
      <c r="R68" s="19">
        <v>3890147068776</v>
      </c>
      <c r="S68" s="15"/>
      <c r="T68" s="19">
        <v>3870078737147</v>
      </c>
      <c r="U68" s="15"/>
      <c r="V68" s="19">
        <v>0</v>
      </c>
      <c r="W68" s="15"/>
      <c r="X68" s="19">
        <v>0</v>
      </c>
      <c r="Y68" s="15"/>
      <c r="Z68" s="19">
        <v>0</v>
      </c>
      <c r="AA68" s="15"/>
      <c r="AB68" s="19">
        <v>0</v>
      </c>
      <c r="AC68" s="15"/>
      <c r="AD68" s="19">
        <v>4400014</v>
      </c>
      <c r="AE68" s="15"/>
      <c r="AF68" s="19">
        <v>880700</v>
      </c>
      <c r="AG68" s="15"/>
      <c r="AH68" s="19">
        <v>3890147068776</v>
      </c>
      <c r="AI68" s="15"/>
      <c r="AJ68" s="19">
        <v>3874389969315</v>
      </c>
      <c r="AK68" s="15"/>
      <c r="AL68" s="20">
        <f t="shared" si="0"/>
        <v>0.63353029429693697</v>
      </c>
      <c r="AM68" s="15"/>
      <c r="AN68" s="27"/>
    </row>
    <row r="69" spans="1:40" ht="21.75" customHeight="1" x14ac:dyDescent="0.2">
      <c r="A69" s="73" t="s">
        <v>270</v>
      </c>
      <c r="B69" s="73"/>
      <c r="D69" s="30" t="s">
        <v>104</v>
      </c>
      <c r="E69" s="15"/>
      <c r="F69" s="30" t="s">
        <v>104</v>
      </c>
      <c r="G69" s="15"/>
      <c r="H69" s="30" t="s">
        <v>271</v>
      </c>
      <c r="I69" s="15"/>
      <c r="J69" s="30" t="s">
        <v>272</v>
      </c>
      <c r="K69" s="15"/>
      <c r="L69" s="20">
        <v>23</v>
      </c>
      <c r="M69" s="15"/>
      <c r="N69" s="20">
        <v>23</v>
      </c>
      <c r="O69" s="15"/>
      <c r="P69" s="19">
        <v>5000</v>
      </c>
      <c r="Q69" s="15"/>
      <c r="R69" s="19">
        <v>4788119330</v>
      </c>
      <c r="S69" s="15"/>
      <c r="T69" s="19">
        <v>4998293895</v>
      </c>
      <c r="U69" s="15"/>
      <c r="V69" s="19">
        <v>0</v>
      </c>
      <c r="W69" s="15"/>
      <c r="X69" s="19">
        <v>0</v>
      </c>
      <c r="Y69" s="15"/>
      <c r="Z69" s="19">
        <v>0</v>
      </c>
      <c r="AA69" s="15"/>
      <c r="AB69" s="19">
        <v>0</v>
      </c>
      <c r="AC69" s="15"/>
      <c r="AD69" s="19">
        <v>5000</v>
      </c>
      <c r="AE69" s="15"/>
      <c r="AF69" s="19">
        <v>949850</v>
      </c>
      <c r="AG69" s="15"/>
      <c r="AH69" s="19">
        <v>4788119330</v>
      </c>
      <c r="AI69" s="15"/>
      <c r="AJ69" s="19">
        <v>4748389198</v>
      </c>
      <c r="AK69" s="15"/>
      <c r="AL69" s="20">
        <f t="shared" si="0"/>
        <v>7.7644440282742121E-4</v>
      </c>
      <c r="AM69" s="15"/>
      <c r="AN69" s="27"/>
    </row>
    <row r="70" spans="1:40" ht="21.75" customHeight="1" x14ac:dyDescent="0.2">
      <c r="A70" s="73" t="s">
        <v>273</v>
      </c>
      <c r="B70" s="73"/>
      <c r="D70" s="30" t="s">
        <v>104</v>
      </c>
      <c r="E70" s="15"/>
      <c r="F70" s="30" t="s">
        <v>104</v>
      </c>
      <c r="G70" s="15"/>
      <c r="H70" s="30" t="s">
        <v>274</v>
      </c>
      <c r="I70" s="15"/>
      <c r="J70" s="30" t="s">
        <v>275</v>
      </c>
      <c r="K70" s="15"/>
      <c r="L70" s="20">
        <v>23</v>
      </c>
      <c r="M70" s="15"/>
      <c r="N70" s="20">
        <v>23</v>
      </c>
      <c r="O70" s="15"/>
      <c r="P70" s="19">
        <v>26358740</v>
      </c>
      <c r="Q70" s="15"/>
      <c r="R70" s="19">
        <v>24941653463959</v>
      </c>
      <c r="S70" s="15"/>
      <c r="T70" s="19">
        <v>25639770095211</v>
      </c>
      <c r="U70" s="15"/>
      <c r="V70" s="19">
        <v>0</v>
      </c>
      <c r="W70" s="15"/>
      <c r="X70" s="19">
        <v>0</v>
      </c>
      <c r="Y70" s="15"/>
      <c r="Z70" s="19">
        <v>21430000</v>
      </c>
      <c r="AA70" s="15"/>
      <c r="AB70" s="19">
        <v>20972870889030</v>
      </c>
      <c r="AC70" s="15"/>
      <c r="AD70" s="19">
        <v>4928740</v>
      </c>
      <c r="AE70" s="15"/>
      <c r="AF70" s="19">
        <v>979850</v>
      </c>
      <c r="AG70" s="15"/>
      <c r="AH70" s="19">
        <v>4663763332163</v>
      </c>
      <c r="AI70" s="15"/>
      <c r="AJ70" s="19">
        <v>4828550555557</v>
      </c>
      <c r="AK70" s="15"/>
      <c r="AL70" s="20">
        <f t="shared" si="0"/>
        <v>0.78955218207693945</v>
      </c>
      <c r="AM70" s="15"/>
      <c r="AN70" s="27"/>
    </row>
    <row r="71" spans="1:40" ht="21.75" customHeight="1" x14ac:dyDescent="0.2">
      <c r="A71" s="73" t="s">
        <v>276</v>
      </c>
      <c r="B71" s="73"/>
      <c r="D71" s="30" t="s">
        <v>104</v>
      </c>
      <c r="E71" s="15"/>
      <c r="F71" s="30" t="s">
        <v>104</v>
      </c>
      <c r="G71" s="15"/>
      <c r="H71" s="30" t="s">
        <v>277</v>
      </c>
      <c r="I71" s="15"/>
      <c r="J71" s="30" t="s">
        <v>278</v>
      </c>
      <c r="K71" s="15"/>
      <c r="L71" s="20">
        <v>23</v>
      </c>
      <c r="M71" s="15"/>
      <c r="N71" s="20">
        <v>23</v>
      </c>
      <c r="O71" s="15"/>
      <c r="P71" s="19">
        <v>10500000</v>
      </c>
      <c r="Q71" s="15"/>
      <c r="R71" s="19">
        <v>10108255000000</v>
      </c>
      <c r="S71" s="15"/>
      <c r="T71" s="19">
        <v>10209399210937</v>
      </c>
      <c r="U71" s="15"/>
      <c r="V71" s="19">
        <v>0</v>
      </c>
      <c r="W71" s="15"/>
      <c r="X71" s="19">
        <v>0</v>
      </c>
      <c r="Y71" s="15"/>
      <c r="Z71" s="19">
        <v>0</v>
      </c>
      <c r="AA71" s="15"/>
      <c r="AB71" s="19">
        <v>0</v>
      </c>
      <c r="AC71" s="15"/>
      <c r="AD71" s="19">
        <v>10500000</v>
      </c>
      <c r="AE71" s="15"/>
      <c r="AF71" s="19">
        <v>972500</v>
      </c>
      <c r="AG71" s="15"/>
      <c r="AH71" s="19">
        <v>10108255000000</v>
      </c>
      <c r="AI71" s="15"/>
      <c r="AJ71" s="19">
        <v>10209399210937</v>
      </c>
      <c r="AK71" s="15"/>
      <c r="AL71" s="20">
        <f t="shared" si="0"/>
        <v>1.6694147305577971</v>
      </c>
      <c r="AM71" s="15"/>
      <c r="AN71" s="27"/>
    </row>
    <row r="72" spans="1:40" ht="21.75" customHeight="1" x14ac:dyDescent="0.2">
      <c r="A72" s="73" t="s">
        <v>279</v>
      </c>
      <c r="B72" s="73"/>
      <c r="D72" s="30" t="s">
        <v>104</v>
      </c>
      <c r="E72" s="15"/>
      <c r="F72" s="30" t="s">
        <v>104</v>
      </c>
      <c r="G72" s="15"/>
      <c r="H72" s="30" t="s">
        <v>110</v>
      </c>
      <c r="I72" s="15"/>
      <c r="J72" s="30" t="s">
        <v>280</v>
      </c>
      <c r="K72" s="15"/>
      <c r="L72" s="20">
        <v>23</v>
      </c>
      <c r="M72" s="15"/>
      <c r="N72" s="20">
        <v>23</v>
      </c>
      <c r="O72" s="15"/>
      <c r="P72" s="19">
        <v>2639000</v>
      </c>
      <c r="Q72" s="15"/>
      <c r="R72" s="19">
        <v>2279101808744</v>
      </c>
      <c r="S72" s="15"/>
      <c r="T72" s="19">
        <v>2450658937545</v>
      </c>
      <c r="U72" s="15"/>
      <c r="V72" s="19">
        <v>0</v>
      </c>
      <c r="W72" s="15"/>
      <c r="X72" s="19">
        <v>0</v>
      </c>
      <c r="Y72" s="15"/>
      <c r="Z72" s="19">
        <v>0</v>
      </c>
      <c r="AA72" s="15"/>
      <c r="AB72" s="19">
        <v>0</v>
      </c>
      <c r="AC72" s="15"/>
      <c r="AD72" s="19">
        <v>2639000</v>
      </c>
      <c r="AE72" s="15"/>
      <c r="AF72" s="19">
        <v>877590</v>
      </c>
      <c r="AG72" s="15"/>
      <c r="AH72" s="19">
        <v>2279101808744</v>
      </c>
      <c r="AI72" s="15"/>
      <c r="AJ72" s="19">
        <v>2315540242248</v>
      </c>
      <c r="AK72" s="15"/>
      <c r="AL72" s="20">
        <f t="shared" si="0"/>
        <v>0.37863119168335513</v>
      </c>
      <c r="AM72" s="15"/>
      <c r="AN72" s="27"/>
    </row>
    <row r="73" spans="1:40" ht="21.75" customHeight="1" x14ac:dyDescent="0.2">
      <c r="A73" s="73" t="s">
        <v>281</v>
      </c>
      <c r="B73" s="73"/>
      <c r="D73" s="30" t="s">
        <v>104</v>
      </c>
      <c r="E73" s="15"/>
      <c r="F73" s="30" t="s">
        <v>104</v>
      </c>
      <c r="G73" s="15"/>
      <c r="H73" s="30" t="s">
        <v>282</v>
      </c>
      <c r="I73" s="15"/>
      <c r="J73" s="30" t="s">
        <v>283</v>
      </c>
      <c r="K73" s="15"/>
      <c r="L73" s="20">
        <v>23</v>
      </c>
      <c r="M73" s="15"/>
      <c r="N73" s="20">
        <v>23</v>
      </c>
      <c r="O73" s="15"/>
      <c r="P73" s="19">
        <v>1290000</v>
      </c>
      <c r="Q73" s="15"/>
      <c r="R73" s="19">
        <v>1103543600413</v>
      </c>
      <c r="S73" s="15"/>
      <c r="T73" s="19">
        <v>1194710419481</v>
      </c>
      <c r="U73" s="15"/>
      <c r="V73" s="19">
        <v>0</v>
      </c>
      <c r="W73" s="15"/>
      <c r="X73" s="19">
        <v>0</v>
      </c>
      <c r="Y73" s="15"/>
      <c r="Z73" s="19">
        <v>0</v>
      </c>
      <c r="AA73" s="15"/>
      <c r="AB73" s="19">
        <v>0</v>
      </c>
      <c r="AC73" s="15"/>
      <c r="AD73" s="19">
        <v>1290000</v>
      </c>
      <c r="AE73" s="15"/>
      <c r="AF73" s="19">
        <v>879990</v>
      </c>
      <c r="AG73" s="15"/>
      <c r="AH73" s="19">
        <v>1103543600413</v>
      </c>
      <c r="AI73" s="15"/>
      <c r="AJ73" s="19">
        <v>1134981347338</v>
      </c>
      <c r="AK73" s="15"/>
      <c r="AL73" s="20">
        <f t="shared" si="0"/>
        <v>0.18558923409759542</v>
      </c>
      <c r="AM73" s="15"/>
      <c r="AN73" s="27"/>
    </row>
    <row r="74" spans="1:40" ht="21.75" customHeight="1" x14ac:dyDescent="0.2">
      <c r="A74" s="73" t="s">
        <v>284</v>
      </c>
      <c r="B74" s="73"/>
      <c r="D74" s="30" t="s">
        <v>104</v>
      </c>
      <c r="E74" s="15"/>
      <c r="F74" s="30" t="s">
        <v>104</v>
      </c>
      <c r="G74" s="15"/>
      <c r="H74" s="30" t="s">
        <v>285</v>
      </c>
      <c r="I74" s="15"/>
      <c r="J74" s="30" t="s">
        <v>286</v>
      </c>
      <c r="K74" s="15"/>
      <c r="L74" s="20">
        <v>23</v>
      </c>
      <c r="M74" s="15"/>
      <c r="N74" s="20">
        <v>23</v>
      </c>
      <c r="O74" s="15"/>
      <c r="P74" s="19">
        <v>1200000</v>
      </c>
      <c r="Q74" s="15"/>
      <c r="R74" s="19">
        <v>1030861868875</v>
      </c>
      <c r="S74" s="15"/>
      <c r="T74" s="19">
        <v>1186164968625</v>
      </c>
      <c r="U74" s="15"/>
      <c r="V74" s="19">
        <v>0</v>
      </c>
      <c r="W74" s="15"/>
      <c r="X74" s="19">
        <v>0</v>
      </c>
      <c r="Y74" s="15"/>
      <c r="Z74" s="19">
        <v>0</v>
      </c>
      <c r="AA74" s="15"/>
      <c r="AB74" s="19">
        <v>0</v>
      </c>
      <c r="AC74" s="15"/>
      <c r="AD74" s="19">
        <v>1200000</v>
      </c>
      <c r="AE74" s="15"/>
      <c r="AF74" s="19">
        <v>988650</v>
      </c>
      <c r="AG74" s="15"/>
      <c r="AH74" s="19">
        <v>1030861868875</v>
      </c>
      <c r="AI74" s="15"/>
      <c r="AJ74" s="19">
        <v>1186164968625</v>
      </c>
      <c r="AK74" s="15"/>
      <c r="AL74" s="20">
        <f t="shared" ref="AL74:AL91" si="1">AJ74/611555596345179*100</f>
        <v>0.19395864835737608</v>
      </c>
      <c r="AM74" s="15"/>
      <c r="AN74" s="27"/>
    </row>
    <row r="75" spans="1:40" ht="21.75" customHeight="1" x14ac:dyDescent="0.2">
      <c r="A75" s="73" t="s">
        <v>287</v>
      </c>
      <c r="B75" s="73"/>
      <c r="D75" s="30" t="s">
        <v>104</v>
      </c>
      <c r="E75" s="15"/>
      <c r="F75" s="30" t="s">
        <v>104</v>
      </c>
      <c r="G75" s="15"/>
      <c r="H75" s="30" t="s">
        <v>285</v>
      </c>
      <c r="I75" s="15"/>
      <c r="J75" s="30" t="s">
        <v>288</v>
      </c>
      <c r="K75" s="15"/>
      <c r="L75" s="20">
        <v>23</v>
      </c>
      <c r="M75" s="15"/>
      <c r="N75" s="20">
        <v>23</v>
      </c>
      <c r="O75" s="15"/>
      <c r="P75" s="19">
        <v>1200000</v>
      </c>
      <c r="Q75" s="15"/>
      <c r="R75" s="19">
        <v>1024321834812</v>
      </c>
      <c r="S75" s="15"/>
      <c r="T75" s="19">
        <v>1110518682000</v>
      </c>
      <c r="U75" s="15"/>
      <c r="V75" s="19">
        <v>0</v>
      </c>
      <c r="W75" s="15"/>
      <c r="X75" s="19">
        <v>0</v>
      </c>
      <c r="Y75" s="15"/>
      <c r="Z75" s="19">
        <v>0</v>
      </c>
      <c r="AA75" s="15"/>
      <c r="AB75" s="19">
        <v>0</v>
      </c>
      <c r="AC75" s="15"/>
      <c r="AD75" s="19">
        <v>1200000</v>
      </c>
      <c r="AE75" s="15"/>
      <c r="AF75" s="19">
        <v>925600</v>
      </c>
      <c r="AG75" s="15"/>
      <c r="AH75" s="19">
        <v>1024321834812</v>
      </c>
      <c r="AI75" s="15"/>
      <c r="AJ75" s="19">
        <v>1110518682000</v>
      </c>
      <c r="AK75" s="15"/>
      <c r="AL75" s="20">
        <f t="shared" si="1"/>
        <v>0.1815891619072344</v>
      </c>
      <c r="AM75" s="15"/>
      <c r="AN75" s="27"/>
    </row>
    <row r="76" spans="1:40" ht="21.75" customHeight="1" x14ac:dyDescent="0.2">
      <c r="A76" s="73" t="s">
        <v>289</v>
      </c>
      <c r="B76" s="73"/>
      <c r="D76" s="30" t="s">
        <v>104</v>
      </c>
      <c r="E76" s="15"/>
      <c r="F76" s="30" t="s">
        <v>104</v>
      </c>
      <c r="G76" s="15"/>
      <c r="H76" s="30" t="s">
        <v>119</v>
      </c>
      <c r="I76" s="15"/>
      <c r="J76" s="30" t="s">
        <v>290</v>
      </c>
      <c r="K76" s="15"/>
      <c r="L76" s="20">
        <v>23</v>
      </c>
      <c r="M76" s="15"/>
      <c r="N76" s="20">
        <v>23</v>
      </c>
      <c r="O76" s="15"/>
      <c r="P76" s="19">
        <v>10363003</v>
      </c>
      <c r="Q76" s="15"/>
      <c r="R76" s="19">
        <v>9386030801842</v>
      </c>
      <c r="S76" s="15"/>
      <c r="T76" s="19">
        <v>10361124705706</v>
      </c>
      <c r="U76" s="15"/>
      <c r="V76" s="19">
        <v>10604290</v>
      </c>
      <c r="W76" s="15"/>
      <c r="X76" s="19">
        <v>9744820924224</v>
      </c>
      <c r="Y76" s="15"/>
      <c r="Z76" s="19">
        <v>10363003</v>
      </c>
      <c r="AA76" s="15"/>
      <c r="AB76" s="19">
        <v>9460087760989</v>
      </c>
      <c r="AC76" s="15"/>
      <c r="AD76" s="19">
        <v>10604290</v>
      </c>
      <c r="AE76" s="15"/>
      <c r="AF76" s="19">
        <v>918930</v>
      </c>
      <c r="AG76" s="15"/>
      <c r="AH76" s="19">
        <v>9744820924224</v>
      </c>
      <c r="AI76" s="15"/>
      <c r="AJ76" s="19">
        <v>9742834000911</v>
      </c>
      <c r="AK76" s="15"/>
      <c r="AL76" s="20">
        <f t="shared" si="1"/>
        <v>1.5931231860417598</v>
      </c>
      <c r="AM76" s="15"/>
      <c r="AN76" s="27"/>
    </row>
    <row r="77" spans="1:40" ht="21.75" customHeight="1" x14ac:dyDescent="0.2">
      <c r="A77" s="73" t="s">
        <v>291</v>
      </c>
      <c r="B77" s="73"/>
      <c r="D77" s="30" t="s">
        <v>104</v>
      </c>
      <c r="E77" s="15"/>
      <c r="F77" s="30" t="s">
        <v>104</v>
      </c>
      <c r="G77" s="15"/>
      <c r="H77" s="30" t="s">
        <v>292</v>
      </c>
      <c r="I77" s="15"/>
      <c r="J77" s="30" t="s">
        <v>293</v>
      </c>
      <c r="K77" s="15"/>
      <c r="L77" s="20">
        <v>23</v>
      </c>
      <c r="M77" s="15"/>
      <c r="N77" s="20">
        <v>23</v>
      </c>
      <c r="O77" s="15"/>
      <c r="P77" s="19">
        <v>4433260</v>
      </c>
      <c r="Q77" s="15"/>
      <c r="R77" s="19">
        <v>4099790182800</v>
      </c>
      <c r="S77" s="15"/>
      <c r="T77" s="19">
        <v>3606556857267</v>
      </c>
      <c r="U77" s="15"/>
      <c r="V77" s="19">
        <v>0</v>
      </c>
      <c r="W77" s="15"/>
      <c r="X77" s="19">
        <v>0</v>
      </c>
      <c r="Y77" s="15"/>
      <c r="Z77" s="19">
        <v>0</v>
      </c>
      <c r="AA77" s="15"/>
      <c r="AB77" s="19">
        <v>0</v>
      </c>
      <c r="AC77" s="15"/>
      <c r="AD77" s="19">
        <v>4433260</v>
      </c>
      <c r="AE77" s="15"/>
      <c r="AF77" s="19">
        <v>807770</v>
      </c>
      <c r="AG77" s="15"/>
      <c r="AH77" s="19">
        <v>4099790182800</v>
      </c>
      <c r="AI77" s="15"/>
      <c r="AJ77" s="19">
        <v>3580405364084</v>
      </c>
      <c r="AK77" s="15"/>
      <c r="AL77" s="20">
        <f t="shared" si="1"/>
        <v>0.58545868690949232</v>
      </c>
      <c r="AM77" s="15"/>
      <c r="AN77" s="27"/>
    </row>
    <row r="78" spans="1:40" ht="21.75" customHeight="1" x14ac:dyDescent="0.2">
      <c r="A78" s="73" t="s">
        <v>294</v>
      </c>
      <c r="B78" s="73"/>
      <c r="D78" s="30" t="s">
        <v>104</v>
      </c>
      <c r="E78" s="15"/>
      <c r="F78" s="30" t="s">
        <v>104</v>
      </c>
      <c r="G78" s="15"/>
      <c r="H78" s="30" t="s">
        <v>295</v>
      </c>
      <c r="I78" s="15"/>
      <c r="J78" s="30" t="s">
        <v>296</v>
      </c>
      <c r="K78" s="15"/>
      <c r="L78" s="20">
        <v>18</v>
      </c>
      <c r="M78" s="15"/>
      <c r="N78" s="20">
        <v>18</v>
      </c>
      <c r="O78" s="15"/>
      <c r="P78" s="19">
        <v>490000</v>
      </c>
      <c r="Q78" s="15"/>
      <c r="R78" s="19">
        <v>475785297980</v>
      </c>
      <c r="S78" s="15"/>
      <c r="T78" s="19">
        <v>440920068750</v>
      </c>
      <c r="U78" s="15"/>
      <c r="V78" s="19">
        <v>10000</v>
      </c>
      <c r="W78" s="15"/>
      <c r="X78" s="19">
        <v>10001812500</v>
      </c>
      <c r="Y78" s="15"/>
      <c r="Z78" s="19">
        <v>0</v>
      </c>
      <c r="AA78" s="15"/>
      <c r="AB78" s="19">
        <v>0</v>
      </c>
      <c r="AC78" s="15"/>
      <c r="AD78" s="19">
        <v>500000</v>
      </c>
      <c r="AE78" s="15"/>
      <c r="AF78" s="19">
        <v>1000000</v>
      </c>
      <c r="AG78" s="15"/>
      <c r="AH78" s="19">
        <v>485787110480</v>
      </c>
      <c r="AI78" s="15"/>
      <c r="AJ78" s="19">
        <v>499909375000</v>
      </c>
      <c r="AK78" s="15"/>
      <c r="AL78" s="20">
        <f t="shared" si="1"/>
        <v>8.1743896709897373E-2</v>
      </c>
      <c r="AM78" s="15"/>
      <c r="AN78" s="27"/>
    </row>
    <row r="79" spans="1:40" ht="21.75" customHeight="1" x14ac:dyDescent="0.2">
      <c r="A79" s="73" t="s">
        <v>297</v>
      </c>
      <c r="B79" s="73"/>
      <c r="D79" s="30" t="s">
        <v>104</v>
      </c>
      <c r="E79" s="15"/>
      <c r="F79" s="30" t="s">
        <v>104</v>
      </c>
      <c r="G79" s="15"/>
      <c r="H79" s="30" t="s">
        <v>298</v>
      </c>
      <c r="I79" s="15"/>
      <c r="J79" s="30" t="s">
        <v>299</v>
      </c>
      <c r="K79" s="15"/>
      <c r="L79" s="20">
        <v>18</v>
      </c>
      <c r="M79" s="15"/>
      <c r="N79" s="20">
        <v>18</v>
      </c>
      <c r="O79" s="15"/>
      <c r="P79" s="19">
        <v>4975000</v>
      </c>
      <c r="Q79" s="15"/>
      <c r="R79" s="19">
        <v>4975099500000</v>
      </c>
      <c r="S79" s="15"/>
      <c r="T79" s="19">
        <v>3848957250031</v>
      </c>
      <c r="U79" s="15"/>
      <c r="V79" s="19">
        <v>0</v>
      </c>
      <c r="W79" s="15"/>
      <c r="X79" s="19">
        <v>0</v>
      </c>
      <c r="Y79" s="15"/>
      <c r="Z79" s="19">
        <v>4975000</v>
      </c>
      <c r="AA79" s="15"/>
      <c r="AB79" s="19">
        <v>3764084500000</v>
      </c>
      <c r="AC79" s="15"/>
      <c r="AD79" s="19">
        <v>0</v>
      </c>
      <c r="AE79" s="15"/>
      <c r="AF79" s="19">
        <v>0</v>
      </c>
      <c r="AG79" s="15"/>
      <c r="AH79" s="19">
        <v>0</v>
      </c>
      <c r="AI79" s="15"/>
      <c r="AJ79" s="19">
        <v>0</v>
      </c>
      <c r="AK79" s="15"/>
      <c r="AL79" s="20">
        <f t="shared" si="1"/>
        <v>0</v>
      </c>
      <c r="AM79" s="15"/>
      <c r="AN79" s="27"/>
    </row>
    <row r="80" spans="1:40" ht="21.75" customHeight="1" x14ac:dyDescent="0.2">
      <c r="A80" s="73" t="s">
        <v>300</v>
      </c>
      <c r="B80" s="73"/>
      <c r="D80" s="30" t="s">
        <v>104</v>
      </c>
      <c r="E80" s="15"/>
      <c r="F80" s="30" t="s">
        <v>104</v>
      </c>
      <c r="G80" s="15"/>
      <c r="H80" s="30" t="s">
        <v>301</v>
      </c>
      <c r="I80" s="15"/>
      <c r="J80" s="30" t="s">
        <v>302</v>
      </c>
      <c r="K80" s="15"/>
      <c r="L80" s="20">
        <v>23</v>
      </c>
      <c r="M80" s="15"/>
      <c r="N80" s="20">
        <v>23</v>
      </c>
      <c r="O80" s="15"/>
      <c r="P80" s="19">
        <v>1500000</v>
      </c>
      <c r="Q80" s="15"/>
      <c r="R80" s="19">
        <v>1500000000000</v>
      </c>
      <c r="S80" s="15"/>
      <c r="T80" s="19">
        <v>1349755312500</v>
      </c>
      <c r="U80" s="15"/>
      <c r="V80" s="19">
        <v>0</v>
      </c>
      <c r="W80" s="15"/>
      <c r="X80" s="19">
        <v>0</v>
      </c>
      <c r="Y80" s="15"/>
      <c r="Z80" s="19">
        <v>0</v>
      </c>
      <c r="AA80" s="15"/>
      <c r="AB80" s="19">
        <v>0</v>
      </c>
      <c r="AC80" s="15"/>
      <c r="AD80" s="19">
        <v>1500000</v>
      </c>
      <c r="AE80" s="15"/>
      <c r="AF80" s="19">
        <v>900000</v>
      </c>
      <c r="AG80" s="15"/>
      <c r="AH80" s="19">
        <v>1500000000000</v>
      </c>
      <c r="AI80" s="15"/>
      <c r="AJ80" s="19">
        <v>1349755312500</v>
      </c>
      <c r="AK80" s="15"/>
      <c r="AL80" s="20">
        <f t="shared" si="1"/>
        <v>0.22070852111672287</v>
      </c>
      <c r="AM80" s="15"/>
      <c r="AN80" s="27"/>
    </row>
    <row r="81" spans="1:40" ht="21.75" customHeight="1" x14ac:dyDescent="0.2">
      <c r="A81" s="73" t="s">
        <v>303</v>
      </c>
      <c r="B81" s="73"/>
      <c r="D81" s="30" t="s">
        <v>104</v>
      </c>
      <c r="E81" s="15"/>
      <c r="F81" s="30" t="s">
        <v>104</v>
      </c>
      <c r="G81" s="15"/>
      <c r="H81" s="30" t="s">
        <v>304</v>
      </c>
      <c r="I81" s="15"/>
      <c r="J81" s="30" t="s">
        <v>305</v>
      </c>
      <c r="K81" s="15"/>
      <c r="L81" s="20">
        <v>23</v>
      </c>
      <c r="M81" s="15"/>
      <c r="N81" s="20">
        <v>23</v>
      </c>
      <c r="O81" s="15"/>
      <c r="P81" s="19">
        <v>1000000</v>
      </c>
      <c r="Q81" s="15"/>
      <c r="R81" s="19">
        <v>1000000000000</v>
      </c>
      <c r="S81" s="15"/>
      <c r="T81" s="19">
        <v>999818750000</v>
      </c>
      <c r="U81" s="15"/>
      <c r="V81" s="19">
        <v>0</v>
      </c>
      <c r="W81" s="15"/>
      <c r="X81" s="19">
        <v>0</v>
      </c>
      <c r="Y81" s="15"/>
      <c r="Z81" s="19">
        <v>0</v>
      </c>
      <c r="AA81" s="15"/>
      <c r="AB81" s="19">
        <v>0</v>
      </c>
      <c r="AC81" s="15"/>
      <c r="AD81" s="19">
        <v>1000000</v>
      </c>
      <c r="AE81" s="15"/>
      <c r="AF81" s="19">
        <v>900000</v>
      </c>
      <c r="AG81" s="15"/>
      <c r="AH81" s="19">
        <v>1000000000000</v>
      </c>
      <c r="AI81" s="15"/>
      <c r="AJ81" s="19">
        <v>899836875000</v>
      </c>
      <c r="AK81" s="15"/>
      <c r="AL81" s="20">
        <f t="shared" si="1"/>
        <v>0.14713901407781527</v>
      </c>
      <c r="AM81" s="15"/>
      <c r="AN81" s="27"/>
    </row>
    <row r="82" spans="1:40" ht="21.75" customHeight="1" x14ac:dyDescent="0.2">
      <c r="A82" s="73" t="s">
        <v>306</v>
      </c>
      <c r="B82" s="73"/>
      <c r="D82" s="30" t="s">
        <v>104</v>
      </c>
      <c r="E82" s="15"/>
      <c r="F82" s="30" t="s">
        <v>104</v>
      </c>
      <c r="G82" s="15"/>
      <c r="H82" s="30" t="s">
        <v>307</v>
      </c>
      <c r="I82" s="15"/>
      <c r="J82" s="30" t="s">
        <v>308</v>
      </c>
      <c r="K82" s="15"/>
      <c r="L82" s="20">
        <v>18</v>
      </c>
      <c r="M82" s="15"/>
      <c r="N82" s="20">
        <v>18</v>
      </c>
      <c r="O82" s="15"/>
      <c r="P82" s="19">
        <v>4996999</v>
      </c>
      <c r="Q82" s="15"/>
      <c r="R82" s="19">
        <v>4996999181250</v>
      </c>
      <c r="S82" s="15"/>
      <c r="T82" s="19">
        <v>4996093293931</v>
      </c>
      <c r="U82" s="15"/>
      <c r="V82" s="19">
        <v>3000</v>
      </c>
      <c r="W82" s="15"/>
      <c r="X82" s="19">
        <v>3000543750</v>
      </c>
      <c r="Y82" s="15"/>
      <c r="Z82" s="19">
        <v>0</v>
      </c>
      <c r="AA82" s="15"/>
      <c r="AB82" s="19">
        <v>0</v>
      </c>
      <c r="AC82" s="15"/>
      <c r="AD82" s="19">
        <v>4999999</v>
      </c>
      <c r="AE82" s="15"/>
      <c r="AF82" s="19">
        <v>1000000</v>
      </c>
      <c r="AG82" s="15"/>
      <c r="AH82" s="19">
        <v>4999999725000</v>
      </c>
      <c r="AI82" s="15"/>
      <c r="AJ82" s="19">
        <v>4999092750181</v>
      </c>
      <c r="AK82" s="15"/>
      <c r="AL82" s="20">
        <f t="shared" si="1"/>
        <v>0.81743880361113941</v>
      </c>
      <c r="AM82" s="15"/>
      <c r="AN82" s="27"/>
    </row>
    <row r="83" spans="1:40" ht="21.75" customHeight="1" x14ac:dyDescent="0.2">
      <c r="A83" s="73" t="s">
        <v>309</v>
      </c>
      <c r="B83" s="73"/>
      <c r="D83" s="30" t="s">
        <v>104</v>
      </c>
      <c r="E83" s="15"/>
      <c r="F83" s="30" t="s">
        <v>104</v>
      </c>
      <c r="G83" s="15"/>
      <c r="H83" s="30" t="s">
        <v>310</v>
      </c>
      <c r="I83" s="15"/>
      <c r="J83" s="30" t="s">
        <v>311</v>
      </c>
      <c r="K83" s="15"/>
      <c r="L83" s="20">
        <v>20.5</v>
      </c>
      <c r="M83" s="15"/>
      <c r="N83" s="20">
        <v>20.5</v>
      </c>
      <c r="O83" s="15"/>
      <c r="P83" s="19">
        <v>15999999</v>
      </c>
      <c r="Q83" s="15"/>
      <c r="R83" s="19">
        <v>16000624000000</v>
      </c>
      <c r="S83" s="15"/>
      <c r="T83" s="19">
        <f>15997099000181+25</f>
        <v>15997099000206</v>
      </c>
      <c r="U83" s="15"/>
      <c r="V83" s="19">
        <v>0</v>
      </c>
      <c r="W83" s="15"/>
      <c r="X83" s="19">
        <v>0</v>
      </c>
      <c r="Y83" s="15"/>
      <c r="Z83" s="19">
        <v>0</v>
      </c>
      <c r="AA83" s="15"/>
      <c r="AB83" s="19">
        <v>0</v>
      </c>
      <c r="AC83" s="15"/>
      <c r="AD83" s="19">
        <v>15999999</v>
      </c>
      <c r="AE83" s="15"/>
      <c r="AF83" s="19">
        <v>1000000</v>
      </c>
      <c r="AG83" s="15"/>
      <c r="AH83" s="19">
        <v>16000624000000</v>
      </c>
      <c r="AI83" s="15"/>
      <c r="AJ83" s="19">
        <v>15997099000181</v>
      </c>
      <c r="AK83" s="15"/>
      <c r="AL83" s="20">
        <f t="shared" si="1"/>
        <v>2.6158045312288816</v>
      </c>
      <c r="AM83" s="15"/>
      <c r="AN83" s="27"/>
    </row>
    <row r="84" spans="1:40" ht="21.75" customHeight="1" x14ac:dyDescent="0.2">
      <c r="A84" s="73" t="s">
        <v>312</v>
      </c>
      <c r="B84" s="73"/>
      <c r="D84" s="30" t="s">
        <v>104</v>
      </c>
      <c r="E84" s="15"/>
      <c r="F84" s="30" t="s">
        <v>104</v>
      </c>
      <c r="G84" s="15"/>
      <c r="H84" s="30" t="s">
        <v>170</v>
      </c>
      <c r="I84" s="15"/>
      <c r="J84" s="30" t="s">
        <v>308</v>
      </c>
      <c r="K84" s="15"/>
      <c r="L84" s="20">
        <v>18</v>
      </c>
      <c r="M84" s="15"/>
      <c r="N84" s="20">
        <v>18</v>
      </c>
      <c r="O84" s="15"/>
      <c r="P84" s="19">
        <v>5997990</v>
      </c>
      <c r="Q84" s="15"/>
      <c r="R84" s="19">
        <v>5997990181250</v>
      </c>
      <c r="S84" s="15"/>
      <c r="T84" s="19">
        <v>5996902864312</v>
      </c>
      <c r="U84" s="15"/>
      <c r="V84" s="19">
        <v>2000</v>
      </c>
      <c r="W84" s="15"/>
      <c r="X84" s="19">
        <v>2000362500</v>
      </c>
      <c r="Y84" s="15"/>
      <c r="Z84" s="19">
        <v>0</v>
      </c>
      <c r="AA84" s="15"/>
      <c r="AB84" s="19">
        <v>0</v>
      </c>
      <c r="AC84" s="15"/>
      <c r="AD84" s="19">
        <v>5999990</v>
      </c>
      <c r="AE84" s="15"/>
      <c r="AF84" s="19">
        <v>1000000</v>
      </c>
      <c r="AG84" s="15"/>
      <c r="AH84" s="19">
        <v>5999990543750</v>
      </c>
      <c r="AI84" s="15"/>
      <c r="AJ84" s="19">
        <v>5998902501812</v>
      </c>
      <c r="AK84" s="15"/>
      <c r="AL84" s="20">
        <f t="shared" si="1"/>
        <v>0.98092512564075252</v>
      </c>
      <c r="AM84" s="15"/>
      <c r="AN84" s="27"/>
    </row>
    <row r="85" spans="1:40" ht="21.75" customHeight="1" x14ac:dyDescent="0.2">
      <c r="A85" s="73" t="s">
        <v>313</v>
      </c>
      <c r="B85" s="73"/>
      <c r="D85" s="30" t="s">
        <v>104</v>
      </c>
      <c r="E85" s="15"/>
      <c r="F85" s="30" t="s">
        <v>104</v>
      </c>
      <c r="G85" s="15"/>
      <c r="H85" s="30" t="s">
        <v>204</v>
      </c>
      <c r="I85" s="15"/>
      <c r="J85" s="30" t="s">
        <v>314</v>
      </c>
      <c r="K85" s="15"/>
      <c r="L85" s="20">
        <v>20.5</v>
      </c>
      <c r="M85" s="15"/>
      <c r="N85" s="20">
        <v>20.5</v>
      </c>
      <c r="O85" s="15"/>
      <c r="P85" s="19">
        <v>0</v>
      </c>
      <c r="Q85" s="15"/>
      <c r="R85" s="19">
        <v>0</v>
      </c>
      <c r="S85" s="15"/>
      <c r="T85" s="19">
        <v>0</v>
      </c>
      <c r="U85" s="15"/>
      <c r="V85" s="19">
        <v>26287700</v>
      </c>
      <c r="W85" s="15"/>
      <c r="X85" s="19">
        <v>24875019002000</v>
      </c>
      <c r="Y85" s="15"/>
      <c r="Z85" s="19">
        <v>0</v>
      </c>
      <c r="AA85" s="15"/>
      <c r="AB85" s="19">
        <v>0</v>
      </c>
      <c r="AC85" s="15"/>
      <c r="AD85" s="19">
        <v>26287700</v>
      </c>
      <c r="AE85" s="15"/>
      <c r="AF85" s="19">
        <v>998390</v>
      </c>
      <c r="AG85" s="15"/>
      <c r="AH85" s="19">
        <v>24875019002000</v>
      </c>
      <c r="AI85" s="15"/>
      <c r="AJ85" s="19">
        <v>26240619828454</v>
      </c>
      <c r="AK85" s="15"/>
      <c r="AL85" s="20">
        <f t="shared" si="1"/>
        <v>4.2907987409934627</v>
      </c>
      <c r="AM85" s="15"/>
      <c r="AN85" s="27"/>
    </row>
    <row r="86" spans="1:40" ht="21.75" customHeight="1" x14ac:dyDescent="0.2">
      <c r="A86" s="73" t="s">
        <v>315</v>
      </c>
      <c r="B86" s="73"/>
      <c r="D86" s="30" t="s">
        <v>104</v>
      </c>
      <c r="E86" s="15"/>
      <c r="F86" s="30" t="s">
        <v>104</v>
      </c>
      <c r="G86" s="15"/>
      <c r="H86" s="30" t="s">
        <v>316</v>
      </c>
      <c r="I86" s="15"/>
      <c r="J86" s="30" t="s">
        <v>317</v>
      </c>
      <c r="K86" s="15"/>
      <c r="L86" s="20">
        <v>23</v>
      </c>
      <c r="M86" s="15"/>
      <c r="N86" s="20">
        <v>23</v>
      </c>
      <c r="O86" s="15"/>
      <c r="P86" s="19">
        <v>0</v>
      </c>
      <c r="Q86" s="15"/>
      <c r="R86" s="19">
        <v>0</v>
      </c>
      <c r="S86" s="15"/>
      <c r="T86" s="19">
        <v>0</v>
      </c>
      <c r="U86" s="15"/>
      <c r="V86" s="19">
        <v>1360000</v>
      </c>
      <c r="W86" s="15"/>
      <c r="X86" s="19">
        <v>1127356965047</v>
      </c>
      <c r="Y86" s="15"/>
      <c r="Z86" s="19">
        <v>0</v>
      </c>
      <c r="AA86" s="15"/>
      <c r="AB86" s="19">
        <v>0</v>
      </c>
      <c r="AC86" s="15"/>
      <c r="AD86" s="19">
        <v>1360000</v>
      </c>
      <c r="AE86" s="15"/>
      <c r="AF86" s="19">
        <v>849140</v>
      </c>
      <c r="AG86" s="15"/>
      <c r="AH86" s="19">
        <v>1127356965047</v>
      </c>
      <c r="AI86" s="15"/>
      <c r="AJ86" s="19">
        <v>1154621086990</v>
      </c>
      <c r="AK86" s="15"/>
      <c r="AL86" s="20">
        <f t="shared" si="1"/>
        <v>0.18880067387009894</v>
      </c>
      <c r="AM86" s="15"/>
      <c r="AN86" s="27"/>
    </row>
    <row r="87" spans="1:40" ht="21.75" customHeight="1" x14ac:dyDescent="0.2">
      <c r="A87" s="73" t="s">
        <v>318</v>
      </c>
      <c r="B87" s="73"/>
      <c r="D87" s="30" t="s">
        <v>104</v>
      </c>
      <c r="E87" s="15"/>
      <c r="F87" s="30" t="s">
        <v>104</v>
      </c>
      <c r="G87" s="15"/>
      <c r="H87" s="30" t="s">
        <v>319</v>
      </c>
      <c r="I87" s="15"/>
      <c r="J87" s="30" t="s">
        <v>320</v>
      </c>
      <c r="K87" s="15"/>
      <c r="L87" s="20">
        <v>23</v>
      </c>
      <c r="M87" s="15"/>
      <c r="N87" s="20">
        <v>23</v>
      </c>
      <c r="O87" s="15"/>
      <c r="P87" s="19">
        <v>0</v>
      </c>
      <c r="Q87" s="15"/>
      <c r="R87" s="19">
        <v>0</v>
      </c>
      <c r="S87" s="15"/>
      <c r="T87" s="19">
        <v>0</v>
      </c>
      <c r="U87" s="15"/>
      <c r="V87" s="19">
        <v>129000</v>
      </c>
      <c r="W87" s="15"/>
      <c r="X87" s="19">
        <v>124125090000</v>
      </c>
      <c r="Y87" s="15"/>
      <c r="Z87" s="19">
        <v>0</v>
      </c>
      <c r="AA87" s="15"/>
      <c r="AB87" s="19">
        <v>0</v>
      </c>
      <c r="AC87" s="15"/>
      <c r="AD87" s="19">
        <v>129000</v>
      </c>
      <c r="AE87" s="15"/>
      <c r="AF87" s="19">
        <v>961030</v>
      </c>
      <c r="AG87" s="15"/>
      <c r="AH87" s="19">
        <v>124125090000</v>
      </c>
      <c r="AI87" s="15"/>
      <c r="AJ87" s="19">
        <v>123950399917</v>
      </c>
      <c r="AK87" s="15"/>
      <c r="AL87" s="20">
        <f t="shared" si="1"/>
        <v>2.0268050960167969E-2</v>
      </c>
      <c r="AM87" s="15"/>
      <c r="AN87" s="27"/>
    </row>
    <row r="88" spans="1:40" ht="21.75" customHeight="1" x14ac:dyDescent="0.2">
      <c r="A88" s="73" t="s">
        <v>321</v>
      </c>
      <c r="B88" s="73"/>
      <c r="D88" s="30" t="s">
        <v>104</v>
      </c>
      <c r="E88" s="15"/>
      <c r="F88" s="30" t="s">
        <v>104</v>
      </c>
      <c r="G88" s="15"/>
      <c r="H88" s="30" t="s">
        <v>322</v>
      </c>
      <c r="I88" s="15"/>
      <c r="J88" s="30" t="s">
        <v>323</v>
      </c>
      <c r="K88" s="15"/>
      <c r="L88" s="20">
        <v>23</v>
      </c>
      <c r="M88" s="15"/>
      <c r="N88" s="20">
        <v>23</v>
      </c>
      <c r="O88" s="15"/>
      <c r="P88" s="19">
        <v>0</v>
      </c>
      <c r="Q88" s="15"/>
      <c r="R88" s="19">
        <v>0</v>
      </c>
      <c r="S88" s="15"/>
      <c r="T88" s="19">
        <v>0</v>
      </c>
      <c r="U88" s="15"/>
      <c r="V88" s="19">
        <v>43199640</v>
      </c>
      <c r="W88" s="15"/>
      <c r="X88" s="19">
        <v>39877587684000</v>
      </c>
      <c r="Y88" s="15"/>
      <c r="Z88" s="19">
        <v>38305373</v>
      </c>
      <c r="AA88" s="15"/>
      <c r="AB88" s="19">
        <v>31138847127348</v>
      </c>
      <c r="AC88" s="15"/>
      <c r="AD88" s="19">
        <v>4894267</v>
      </c>
      <c r="AE88" s="15"/>
      <c r="AF88" s="19">
        <v>804570</v>
      </c>
      <c r="AG88" s="15"/>
      <c r="AH88" s="19">
        <v>4517897867700</v>
      </c>
      <c r="AI88" s="15"/>
      <c r="AJ88" s="19">
        <f>3937066677492+25</f>
        <v>3937066677517</v>
      </c>
      <c r="AK88" s="15"/>
      <c r="AL88" s="20">
        <f t="shared" si="1"/>
        <v>0.64377902860279124</v>
      </c>
      <c r="AM88" s="15"/>
      <c r="AN88" s="27"/>
    </row>
    <row r="89" spans="1:40" ht="21.75" customHeight="1" x14ac:dyDescent="0.2">
      <c r="A89" s="73" t="s">
        <v>324</v>
      </c>
      <c r="B89" s="73"/>
      <c r="D89" s="30" t="s">
        <v>325</v>
      </c>
      <c r="E89" s="15"/>
      <c r="F89" s="30" t="s">
        <v>325</v>
      </c>
      <c r="G89" s="15"/>
      <c r="H89" s="30" t="s">
        <v>326</v>
      </c>
      <c r="I89" s="15"/>
      <c r="J89" s="30" t="s">
        <v>327</v>
      </c>
      <c r="K89" s="15"/>
      <c r="L89" s="20">
        <v>23</v>
      </c>
      <c r="M89" s="15"/>
      <c r="N89" s="20">
        <v>23</v>
      </c>
      <c r="O89" s="15"/>
      <c r="P89" s="19">
        <v>10999999</v>
      </c>
      <c r="Q89" s="15"/>
      <c r="R89" s="19">
        <v>10999999000000</v>
      </c>
      <c r="S89" s="15"/>
      <c r="T89" s="19">
        <v>10999999000000</v>
      </c>
      <c r="U89" s="15"/>
      <c r="V89" s="19">
        <v>0</v>
      </c>
      <c r="W89" s="15"/>
      <c r="X89" s="19">
        <v>0</v>
      </c>
      <c r="Y89" s="15"/>
      <c r="Z89" s="19">
        <v>0</v>
      </c>
      <c r="AA89" s="15"/>
      <c r="AB89" s="19">
        <v>0</v>
      </c>
      <c r="AC89" s="15"/>
      <c r="AD89" s="19">
        <v>10999999</v>
      </c>
      <c r="AE89" s="15"/>
      <c r="AF89" s="19">
        <v>1000000</v>
      </c>
      <c r="AG89" s="15"/>
      <c r="AH89" s="19">
        <v>10999999000000</v>
      </c>
      <c r="AI89" s="15"/>
      <c r="AJ89" s="19">
        <v>10999999000000</v>
      </c>
      <c r="AK89" s="15"/>
      <c r="AL89" s="20">
        <f t="shared" si="1"/>
        <v>1.7986915769782761</v>
      </c>
      <c r="AM89" s="15"/>
      <c r="AN89" s="27"/>
    </row>
    <row r="90" spans="1:40" ht="21.75" customHeight="1" x14ac:dyDescent="0.2">
      <c r="A90" s="73" t="s">
        <v>328</v>
      </c>
      <c r="B90" s="73"/>
      <c r="D90" s="30" t="s">
        <v>325</v>
      </c>
      <c r="E90" s="15"/>
      <c r="F90" s="30" t="s">
        <v>325</v>
      </c>
      <c r="G90" s="15"/>
      <c r="H90" s="30" t="s">
        <v>326</v>
      </c>
      <c r="I90" s="15"/>
      <c r="J90" s="30" t="s">
        <v>327</v>
      </c>
      <c r="K90" s="15"/>
      <c r="L90" s="20">
        <v>23</v>
      </c>
      <c r="M90" s="15"/>
      <c r="N90" s="20">
        <v>23</v>
      </c>
      <c r="O90" s="15"/>
      <c r="P90" s="19">
        <v>20036430</v>
      </c>
      <c r="Q90" s="15"/>
      <c r="R90" s="19">
        <v>20036430000000</v>
      </c>
      <c r="S90" s="15"/>
      <c r="T90" s="19">
        <v>20036430000000</v>
      </c>
      <c r="U90" s="15"/>
      <c r="V90" s="19">
        <v>0</v>
      </c>
      <c r="W90" s="15"/>
      <c r="X90" s="19">
        <v>0</v>
      </c>
      <c r="Y90" s="15"/>
      <c r="Z90" s="19">
        <v>0</v>
      </c>
      <c r="AA90" s="15"/>
      <c r="AB90" s="19">
        <v>0</v>
      </c>
      <c r="AC90" s="15"/>
      <c r="AD90" s="19">
        <v>20036430</v>
      </c>
      <c r="AE90" s="15"/>
      <c r="AF90" s="19">
        <v>1000000</v>
      </c>
      <c r="AG90" s="15"/>
      <c r="AH90" s="19">
        <v>20036430000000</v>
      </c>
      <c r="AI90" s="15"/>
      <c r="AJ90" s="19">
        <v>20036430000000</v>
      </c>
      <c r="AK90" s="15"/>
      <c r="AL90" s="20">
        <f t="shared" si="1"/>
        <v>3.2763055590927634</v>
      </c>
      <c r="AM90" s="15"/>
      <c r="AN90" s="27"/>
    </row>
    <row r="91" spans="1:40" ht="21.75" customHeight="1" x14ac:dyDescent="0.2">
      <c r="A91" s="76" t="s">
        <v>329</v>
      </c>
      <c r="B91" s="76"/>
      <c r="D91" s="30" t="s">
        <v>325</v>
      </c>
      <c r="E91" s="15"/>
      <c r="F91" s="30" t="s">
        <v>325</v>
      </c>
      <c r="G91" s="15"/>
      <c r="H91" s="30" t="s">
        <v>326</v>
      </c>
      <c r="I91" s="15"/>
      <c r="J91" s="30" t="s">
        <v>327</v>
      </c>
      <c r="K91" s="15"/>
      <c r="L91" s="20">
        <v>23</v>
      </c>
      <c r="M91" s="15"/>
      <c r="N91" s="20">
        <v>23</v>
      </c>
      <c r="O91" s="15"/>
      <c r="P91" s="19">
        <v>3999999</v>
      </c>
      <c r="Q91" s="15"/>
      <c r="R91" s="21">
        <v>3999999000000</v>
      </c>
      <c r="S91" s="15"/>
      <c r="T91" s="21">
        <v>3999999000000</v>
      </c>
      <c r="U91" s="15"/>
      <c r="V91" s="19">
        <v>0</v>
      </c>
      <c r="W91" s="15"/>
      <c r="X91" s="21">
        <v>0</v>
      </c>
      <c r="Y91" s="15"/>
      <c r="Z91" s="19">
        <v>0</v>
      </c>
      <c r="AA91" s="15"/>
      <c r="AB91" s="21">
        <v>0</v>
      </c>
      <c r="AC91" s="15"/>
      <c r="AD91" s="19">
        <v>3999999</v>
      </c>
      <c r="AE91" s="15"/>
      <c r="AF91" s="19">
        <v>1000000</v>
      </c>
      <c r="AG91" s="15"/>
      <c r="AH91" s="21">
        <v>3999999000000</v>
      </c>
      <c r="AI91" s="15"/>
      <c r="AJ91" s="21">
        <v>3999999000000</v>
      </c>
      <c r="AK91" s="15"/>
      <c r="AL91" s="20">
        <f t="shared" si="1"/>
        <v>0.65406956029918972</v>
      </c>
      <c r="AM91" s="15"/>
      <c r="AN91" s="27"/>
    </row>
    <row r="92" spans="1:40" ht="21.75" customHeight="1" thickBot="1" x14ac:dyDescent="0.25">
      <c r="A92" s="75" t="s">
        <v>60</v>
      </c>
      <c r="B92" s="75"/>
      <c r="D92" s="19"/>
      <c r="E92" s="15"/>
      <c r="F92" s="19"/>
      <c r="G92" s="15"/>
      <c r="H92" s="19"/>
      <c r="I92" s="15"/>
      <c r="J92" s="19"/>
      <c r="K92" s="15"/>
      <c r="L92" s="19"/>
      <c r="M92" s="15"/>
      <c r="N92" s="19"/>
      <c r="O92" s="15"/>
      <c r="P92" s="19"/>
      <c r="Q92" s="15"/>
      <c r="R92" s="22">
        <v>369205617370374</v>
      </c>
      <c r="S92" s="15"/>
      <c r="T92" s="22">
        <f>SUM(T9:T91)</f>
        <v>362660529991073</v>
      </c>
      <c r="U92" s="15"/>
      <c r="V92" s="19"/>
      <c r="W92" s="15"/>
      <c r="X92" s="22">
        <v>85134387758656</v>
      </c>
      <c r="Y92" s="15"/>
      <c r="Z92" s="19"/>
      <c r="AA92" s="15"/>
      <c r="AB92" s="22">
        <v>110050709054609</v>
      </c>
      <c r="AC92" s="15"/>
      <c r="AD92" s="19"/>
      <c r="AE92" s="15"/>
      <c r="AF92" s="19"/>
      <c r="AG92" s="15"/>
      <c r="AH92" s="22">
        <v>339194441650053</v>
      </c>
      <c r="AI92" s="15"/>
      <c r="AJ92" s="22">
        <f>SUM(AJ9:AJ91)</f>
        <v>337746483396840</v>
      </c>
      <c r="AK92" s="15"/>
      <c r="AL92" s="23">
        <f>SUM(AL9:AL91)</f>
        <v>55.227437278851497</v>
      </c>
      <c r="AM92" s="15"/>
      <c r="AN92" s="15"/>
    </row>
    <row r="93" spans="1:40" ht="13.5" thickTop="1" x14ac:dyDescent="0.2"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</row>
    <row r="94" spans="1:40" x14ac:dyDescent="0.2"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</row>
    <row r="95" spans="1:40" ht="18.75" x14ac:dyDescent="0.2">
      <c r="R95" s="19"/>
      <c r="T95" s="19"/>
      <c r="AH95" s="19"/>
      <c r="AI95" s="19"/>
      <c r="AJ95" s="19"/>
      <c r="AK95" s="19"/>
      <c r="AL95" s="19"/>
    </row>
    <row r="96" spans="1:40" ht="18.75" x14ac:dyDescent="0.2">
      <c r="AH96" s="19"/>
      <c r="AI96" s="19"/>
      <c r="AJ96" s="19"/>
      <c r="AK96" s="19"/>
      <c r="AL96" s="19"/>
    </row>
    <row r="97" spans="20:38" ht="18.75" x14ac:dyDescent="0.2">
      <c r="AH97" s="19"/>
      <c r="AI97" s="19"/>
      <c r="AJ97" s="19"/>
      <c r="AK97" s="19"/>
      <c r="AL97" s="19"/>
    </row>
    <row r="98" spans="20:38" ht="18.75" x14ac:dyDescent="0.2">
      <c r="AH98" s="19"/>
      <c r="AI98" s="19"/>
      <c r="AJ98" s="19"/>
      <c r="AK98" s="19"/>
      <c r="AL98" s="19"/>
    </row>
    <row r="99" spans="20:38" ht="18.75" x14ac:dyDescent="0.2">
      <c r="T99" s="29"/>
      <c r="AH99" s="19"/>
      <c r="AI99" s="19"/>
      <c r="AJ99" s="19"/>
      <c r="AK99" s="19"/>
      <c r="AL99" s="19"/>
    </row>
    <row r="100" spans="20:38" x14ac:dyDescent="0.2">
      <c r="AJ100" s="29"/>
    </row>
    <row r="103" spans="20:38" x14ac:dyDescent="0.2">
      <c r="AJ103" s="29"/>
    </row>
  </sheetData>
  <mergeCells count="95">
    <mergeCell ref="A91:B91"/>
    <mergeCell ref="A92:B92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7"/>
  <sheetViews>
    <sheetView rightToLeft="1" topLeftCell="A7" workbookViewId="0">
      <selection activeCell="K9" sqref="K9:K26"/>
    </sheetView>
  </sheetViews>
  <sheetFormatPr defaultRowHeight="12.75" x14ac:dyDescent="0.2"/>
  <cols>
    <col min="1" max="1" width="29.85546875" customWidth="1"/>
    <col min="2" max="2" width="1.28515625" customWidth="1"/>
    <col min="3" max="3" width="11" style="15" bestFit="1" customWidth="1"/>
    <col min="4" max="4" width="1.28515625" style="15" customWidth="1"/>
    <col min="5" max="5" width="10.7109375" style="15" bestFit="1" customWidth="1"/>
    <col min="6" max="6" width="1.28515625" style="15" customWidth="1"/>
    <col min="7" max="7" width="15" style="15" bestFit="1" customWidth="1"/>
    <col min="8" max="8" width="1.28515625" style="15" customWidth="1"/>
    <col min="9" max="9" width="11" style="15" bestFit="1" customWidth="1"/>
    <col min="10" max="10" width="1.28515625" style="15" customWidth="1"/>
    <col min="11" max="11" width="25.42578125" style="15" bestFit="1" customWidth="1"/>
    <col min="12" max="12" width="1.28515625" style="15" customWidth="1"/>
    <col min="13" max="13" width="10.140625" style="15" bestFit="1" customWidth="1"/>
    <col min="14" max="14" width="0.28515625" customWidth="1"/>
    <col min="17" max="17" width="17.85546875" bestFit="1" customWidth="1"/>
    <col min="18" max="18" width="17.7109375" bestFit="1" customWidth="1"/>
    <col min="19" max="19" width="12.42578125" bestFit="1" customWidth="1"/>
  </cols>
  <sheetData>
    <row r="1" spans="1:19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9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9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9" ht="14.45" customHeight="1" x14ac:dyDescent="0.2">
      <c r="A4" s="68" t="s">
        <v>330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9" ht="14.45" customHeight="1" x14ac:dyDescent="0.2">
      <c r="A5" s="68" t="s">
        <v>331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9" ht="14.45" customHeight="1" x14ac:dyDescent="0.2"/>
    <row r="7" spans="1:19" ht="14.45" customHeight="1" x14ac:dyDescent="0.2">
      <c r="C7" s="69" t="s">
        <v>9</v>
      </c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9" ht="14.45" customHeight="1" x14ac:dyDescent="0.2">
      <c r="A8" s="2" t="s">
        <v>332</v>
      </c>
      <c r="C8" s="4" t="s">
        <v>13</v>
      </c>
      <c r="D8" s="16"/>
      <c r="E8" s="4" t="s">
        <v>333</v>
      </c>
      <c r="F8" s="16"/>
      <c r="G8" s="4" t="s">
        <v>334</v>
      </c>
      <c r="H8" s="16"/>
      <c r="I8" s="4" t="s">
        <v>335</v>
      </c>
      <c r="J8" s="16"/>
      <c r="K8" s="4" t="s">
        <v>336</v>
      </c>
      <c r="L8" s="16"/>
      <c r="M8" s="4" t="s">
        <v>337</v>
      </c>
    </row>
    <row r="9" spans="1:19" ht="21.75" customHeight="1" x14ac:dyDescent="0.2">
      <c r="A9" s="5" t="s">
        <v>129</v>
      </c>
      <c r="C9" s="17">
        <v>8875000</v>
      </c>
      <c r="E9" s="17">
        <v>950000</v>
      </c>
      <c r="G9" s="17">
        <v>924039</v>
      </c>
      <c r="I9" s="32">
        <v>-2.7300000000000001E-2</v>
      </c>
      <c r="K9" s="17">
        <v>8199359721639</v>
      </c>
      <c r="M9" s="28" t="s">
        <v>338</v>
      </c>
      <c r="Q9" s="19"/>
      <c r="R9" s="19"/>
      <c r="S9" s="19"/>
    </row>
    <row r="10" spans="1:19" ht="21.75" customHeight="1" x14ac:dyDescent="0.2">
      <c r="A10" s="6" t="s">
        <v>194</v>
      </c>
      <c r="C10" s="19">
        <v>7000000</v>
      </c>
      <c r="E10" s="19">
        <v>1000000</v>
      </c>
      <c r="G10" s="19">
        <v>912337</v>
      </c>
      <c r="I10" s="33">
        <v>-8.77E-2</v>
      </c>
      <c r="K10" s="19">
        <v>6385201472431</v>
      </c>
      <c r="M10" s="30" t="s">
        <v>338</v>
      </c>
    </row>
    <row r="11" spans="1:19" ht="21.75" customHeight="1" x14ac:dyDescent="0.2">
      <c r="A11" s="6" t="s">
        <v>191</v>
      </c>
      <c r="C11" s="19">
        <v>10000000</v>
      </c>
      <c r="E11" s="19">
        <v>918500</v>
      </c>
      <c r="G11" s="19">
        <v>869672</v>
      </c>
      <c r="I11" s="33">
        <v>-5.3199999999999997E-2</v>
      </c>
      <c r="K11" s="19">
        <v>8695143719500</v>
      </c>
      <c r="M11" s="30" t="s">
        <v>338</v>
      </c>
    </row>
    <row r="12" spans="1:19" ht="21.75" customHeight="1" x14ac:dyDescent="0.2">
      <c r="A12" s="6" t="s">
        <v>200</v>
      </c>
      <c r="C12" s="19">
        <v>5999981</v>
      </c>
      <c r="E12" s="19">
        <v>902500</v>
      </c>
      <c r="G12" s="19">
        <v>836640</v>
      </c>
      <c r="I12" s="33">
        <v>-7.2999999999999995E-2</v>
      </c>
      <c r="K12" s="19">
        <v>5018914260721</v>
      </c>
      <c r="M12" s="30" t="s">
        <v>338</v>
      </c>
    </row>
    <row r="13" spans="1:19" ht="21.75" customHeight="1" x14ac:dyDescent="0.2">
      <c r="A13" s="6" t="s">
        <v>240</v>
      </c>
      <c r="C13" s="19">
        <v>1000000</v>
      </c>
      <c r="E13" s="19">
        <v>1000000</v>
      </c>
      <c r="G13" s="19">
        <v>900000</v>
      </c>
      <c r="I13" s="33">
        <v>-0.1</v>
      </c>
      <c r="K13" s="19">
        <v>899836875000</v>
      </c>
      <c r="M13" s="30" t="s">
        <v>338</v>
      </c>
    </row>
    <row r="14" spans="1:19" ht="21.75" customHeight="1" x14ac:dyDescent="0.2">
      <c r="A14" s="6" t="s">
        <v>203</v>
      </c>
      <c r="C14" s="19">
        <v>2000000</v>
      </c>
      <c r="E14" s="19">
        <v>964000</v>
      </c>
      <c r="G14" s="19">
        <v>867600</v>
      </c>
      <c r="I14" s="33">
        <v>-0.1</v>
      </c>
      <c r="K14" s="19">
        <v>1734885495000</v>
      </c>
      <c r="M14" s="30" t="s">
        <v>338</v>
      </c>
    </row>
    <row r="15" spans="1:19" ht="21.75" customHeight="1" x14ac:dyDescent="0.2">
      <c r="A15" s="6" t="s">
        <v>300</v>
      </c>
      <c r="C15" s="19">
        <v>1500000</v>
      </c>
      <c r="E15" s="19">
        <v>1000000</v>
      </c>
      <c r="G15" s="19">
        <v>900000</v>
      </c>
      <c r="I15" s="33">
        <v>-0.1</v>
      </c>
      <c r="K15" s="19">
        <v>1349755312500</v>
      </c>
      <c r="M15" s="30" t="s">
        <v>338</v>
      </c>
    </row>
    <row r="16" spans="1:19" ht="21.75" customHeight="1" x14ac:dyDescent="0.2">
      <c r="A16" s="6" t="s">
        <v>178</v>
      </c>
      <c r="C16" s="19">
        <v>8000000</v>
      </c>
      <c r="E16" s="19">
        <v>902500</v>
      </c>
      <c r="G16" s="19">
        <v>876047</v>
      </c>
      <c r="I16" s="33">
        <v>-2.93E-2</v>
      </c>
      <c r="K16" s="19">
        <v>7007105731850</v>
      </c>
      <c r="M16" s="30" t="s">
        <v>338</v>
      </c>
    </row>
    <row r="17" spans="1:13" ht="21.75" customHeight="1" x14ac:dyDescent="0.2">
      <c r="A17" s="6" t="s">
        <v>109</v>
      </c>
      <c r="C17" s="19">
        <v>3809800</v>
      </c>
      <c r="E17" s="19">
        <v>4271465</v>
      </c>
      <c r="G17" s="19">
        <v>4681691</v>
      </c>
      <c r="I17" s="33">
        <v>9.6000000000000002E-2</v>
      </c>
      <c r="K17" s="19">
        <v>17823375049680</v>
      </c>
      <c r="M17" s="30" t="s">
        <v>338</v>
      </c>
    </row>
    <row r="18" spans="1:13" ht="21.75" customHeight="1" x14ac:dyDescent="0.2">
      <c r="A18" s="6" t="s">
        <v>219</v>
      </c>
      <c r="C18" s="19">
        <v>5000000</v>
      </c>
      <c r="E18" s="19">
        <v>1000000</v>
      </c>
      <c r="G18" s="19">
        <v>900000</v>
      </c>
      <c r="I18" s="33">
        <v>-0.1</v>
      </c>
      <c r="K18" s="19">
        <v>4499184375000</v>
      </c>
      <c r="M18" s="30" t="s">
        <v>338</v>
      </c>
    </row>
    <row r="19" spans="1:13" ht="21.75" customHeight="1" x14ac:dyDescent="0.2">
      <c r="A19" s="6" t="s">
        <v>222</v>
      </c>
      <c r="C19" s="19">
        <v>1200000</v>
      </c>
      <c r="E19" s="19">
        <v>1000000</v>
      </c>
      <c r="G19" s="19">
        <v>939406</v>
      </c>
      <c r="I19" s="33">
        <v>-6.0600000000000001E-2</v>
      </c>
      <c r="K19" s="19">
        <v>1127082879195</v>
      </c>
      <c r="M19" s="30" t="s">
        <v>338</v>
      </c>
    </row>
    <row r="20" spans="1:13" ht="21.75" customHeight="1" x14ac:dyDescent="0.2">
      <c r="A20" s="6" t="s">
        <v>303</v>
      </c>
      <c r="C20" s="19">
        <v>1000000</v>
      </c>
      <c r="E20" s="19">
        <v>1000000</v>
      </c>
      <c r="G20" s="19">
        <v>900000</v>
      </c>
      <c r="I20" s="33">
        <v>-0.1</v>
      </c>
      <c r="K20" s="19">
        <v>899836875000</v>
      </c>
      <c r="M20" s="30" t="s">
        <v>338</v>
      </c>
    </row>
    <row r="21" spans="1:13" ht="21.75" customHeight="1" x14ac:dyDescent="0.2">
      <c r="A21" s="6" t="s">
        <v>124</v>
      </c>
      <c r="C21" s="19">
        <v>14000000</v>
      </c>
      <c r="E21" s="19">
        <v>950000</v>
      </c>
      <c r="G21" s="19">
        <v>855000</v>
      </c>
      <c r="I21" s="33">
        <v>-0.1</v>
      </c>
      <c r="K21" s="19">
        <v>11967830437500</v>
      </c>
      <c r="M21" s="30" t="s">
        <v>338</v>
      </c>
    </row>
    <row r="22" spans="1:13" ht="21.75" customHeight="1" x14ac:dyDescent="0.2">
      <c r="A22" s="6" t="s">
        <v>243</v>
      </c>
      <c r="C22" s="19">
        <v>3000000</v>
      </c>
      <c r="E22" s="19">
        <v>1000000</v>
      </c>
      <c r="G22" s="19">
        <v>900000</v>
      </c>
      <c r="I22" s="33">
        <v>-0.1</v>
      </c>
      <c r="K22" s="19">
        <v>2699510625000</v>
      </c>
      <c r="M22" s="30" t="s">
        <v>338</v>
      </c>
    </row>
    <row r="23" spans="1:13" ht="21.75" customHeight="1" x14ac:dyDescent="0.2">
      <c r="A23" s="6" t="s">
        <v>127</v>
      </c>
      <c r="C23" s="19">
        <v>2500000</v>
      </c>
      <c r="E23" s="19">
        <v>1000000</v>
      </c>
      <c r="G23" s="19">
        <v>900000</v>
      </c>
      <c r="I23" s="33">
        <v>-0.1</v>
      </c>
      <c r="K23" s="19">
        <v>2249592187500</v>
      </c>
      <c r="M23" s="30" t="s">
        <v>338</v>
      </c>
    </row>
    <row r="24" spans="1:13" ht="21.75" customHeight="1" x14ac:dyDescent="0.2">
      <c r="A24" s="6" t="s">
        <v>107</v>
      </c>
      <c r="C24" s="19">
        <v>519700</v>
      </c>
      <c r="E24" s="19">
        <v>3352818</v>
      </c>
      <c r="G24" s="19">
        <v>3427745</v>
      </c>
      <c r="I24" s="33">
        <v>2.23E-2</v>
      </c>
      <c r="K24" s="19">
        <v>1780107562169</v>
      </c>
      <c r="M24" s="30" t="s">
        <v>338</v>
      </c>
    </row>
    <row r="25" spans="1:13" ht="21.75" customHeight="1" x14ac:dyDescent="0.2">
      <c r="A25" s="6" t="s">
        <v>103</v>
      </c>
      <c r="C25" s="19">
        <v>436293</v>
      </c>
      <c r="E25" s="19">
        <v>7500168</v>
      </c>
      <c r="G25" s="19">
        <v>7643478</v>
      </c>
      <c r="I25" s="33">
        <v>1.9099999999999999E-2</v>
      </c>
      <c r="K25" s="19">
        <v>3332378219992</v>
      </c>
      <c r="M25" s="30" t="s">
        <v>338</v>
      </c>
    </row>
    <row r="26" spans="1:13" ht="21.75" customHeight="1" x14ac:dyDescent="0.2">
      <c r="A26" s="7" t="s">
        <v>184</v>
      </c>
      <c r="C26" s="19">
        <v>2500000</v>
      </c>
      <c r="E26" s="19">
        <v>950000</v>
      </c>
      <c r="G26" s="19">
        <v>855000</v>
      </c>
      <c r="I26" s="33">
        <v>-0.1</v>
      </c>
      <c r="K26" s="21">
        <v>2137112578125</v>
      </c>
      <c r="M26" s="30" t="s">
        <v>338</v>
      </c>
    </row>
    <row r="27" spans="1:13" ht="21.75" customHeight="1" x14ac:dyDescent="0.2">
      <c r="A27" s="9" t="s">
        <v>60</v>
      </c>
      <c r="C27" s="19"/>
      <c r="E27" s="19"/>
      <c r="G27" s="19"/>
      <c r="I27" s="19"/>
      <c r="K27" s="22">
        <v>87806213377802</v>
      </c>
      <c r="M27" s="1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9"/>
  <sheetViews>
    <sheetView rightToLeft="1" workbookViewId="0">
      <selection activeCell="L17" sqref="L1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.5703125" bestFit="1" customWidth="1"/>
    <col min="5" max="5" width="1.28515625" customWidth="1"/>
    <col min="6" max="6" width="20.140625" bestFit="1" customWidth="1"/>
    <col min="7" max="7" width="1.28515625" customWidth="1"/>
    <col min="8" max="8" width="20" bestFit="1" customWidth="1"/>
    <col min="9" max="9" width="1.28515625" customWidth="1"/>
    <col min="10" max="10" width="19.42578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4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ht="21.75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ht="14.45" customHeight="1" x14ac:dyDescent="0.2"/>
    <row r="5" spans="1:14" ht="14.45" customHeight="1" x14ac:dyDescent="0.2">
      <c r="A5" s="1" t="s">
        <v>339</v>
      </c>
      <c r="B5" s="68" t="s">
        <v>340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4" ht="14.45" customHeight="1" x14ac:dyDescent="0.2">
      <c r="D6" s="2" t="s">
        <v>7</v>
      </c>
      <c r="F6" s="69" t="s">
        <v>8</v>
      </c>
      <c r="G6" s="69"/>
      <c r="H6" s="69"/>
      <c r="J6" s="80" t="s">
        <v>9</v>
      </c>
      <c r="K6" s="80"/>
      <c r="L6" s="80"/>
    </row>
    <row r="7" spans="1:14" ht="14.45" customHeight="1" x14ac:dyDescent="0.2">
      <c r="D7" s="3"/>
      <c r="F7" s="3"/>
      <c r="G7" s="3"/>
      <c r="H7" s="3"/>
    </row>
    <row r="8" spans="1:14" ht="14.45" customHeight="1" x14ac:dyDescent="0.2">
      <c r="A8" s="69" t="s">
        <v>341</v>
      </c>
      <c r="B8" s="69"/>
      <c r="D8" s="2" t="s">
        <v>342</v>
      </c>
      <c r="F8" s="2" t="s">
        <v>343</v>
      </c>
      <c r="H8" s="2" t="s">
        <v>344</v>
      </c>
      <c r="J8" s="2" t="s">
        <v>342</v>
      </c>
      <c r="L8" s="2" t="s">
        <v>18</v>
      </c>
    </row>
    <row r="9" spans="1:14" ht="21.75" customHeight="1" x14ac:dyDescent="0.2">
      <c r="A9" s="71" t="s">
        <v>428</v>
      </c>
      <c r="B9" s="71"/>
      <c r="D9" s="17">
        <v>69550209981825</v>
      </c>
      <c r="E9" s="15"/>
      <c r="F9" s="17">
        <v>222879856711038</v>
      </c>
      <c r="G9" s="15"/>
      <c r="H9" s="17">
        <v>220765623344260</v>
      </c>
      <c r="I9" s="15"/>
      <c r="J9" s="17">
        <v>71664443348603</v>
      </c>
      <c r="K9" s="15"/>
      <c r="L9" s="32">
        <f>J9/611555596345179</f>
        <v>0.11718385667123156</v>
      </c>
      <c r="M9" s="15"/>
      <c r="N9" s="15"/>
    </row>
    <row r="10" spans="1:14" ht="21.75" customHeight="1" x14ac:dyDescent="0.2">
      <c r="A10" s="73" t="s">
        <v>429</v>
      </c>
      <c r="B10" s="73"/>
      <c r="D10" s="19">
        <v>737559637399</v>
      </c>
      <c r="E10" s="15"/>
      <c r="F10" s="19">
        <v>2902381069370</v>
      </c>
      <c r="G10" s="15"/>
      <c r="H10" s="19">
        <v>1869880993465</v>
      </c>
      <c r="I10" s="15"/>
      <c r="J10" s="19">
        <v>1770059713304</v>
      </c>
      <c r="K10" s="15"/>
      <c r="L10" s="33">
        <f t="shared" ref="L10:L24" si="0">J10/611555596345179</f>
        <v>2.8943561695491853E-3</v>
      </c>
      <c r="M10" s="15"/>
      <c r="N10" s="15"/>
    </row>
    <row r="11" spans="1:14" ht="21.75" customHeight="1" x14ac:dyDescent="0.2">
      <c r="A11" s="73" t="s">
        <v>430</v>
      </c>
      <c r="B11" s="73"/>
      <c r="D11" s="19">
        <v>47723645164</v>
      </c>
      <c r="E11" s="15"/>
      <c r="F11" s="19">
        <v>6560024560982</v>
      </c>
      <c r="G11" s="15"/>
      <c r="H11" s="19">
        <v>3300001260000</v>
      </c>
      <c r="I11" s="15"/>
      <c r="J11" s="19">
        <v>3307746946146</v>
      </c>
      <c r="K11" s="15"/>
      <c r="L11" s="33">
        <f t="shared" si="0"/>
        <v>5.4087428288024618E-3</v>
      </c>
      <c r="M11" s="15"/>
      <c r="N11" s="15"/>
    </row>
    <row r="12" spans="1:14" ht="21.75" customHeight="1" x14ac:dyDescent="0.2">
      <c r="A12" s="73" t="s">
        <v>431</v>
      </c>
      <c r="B12" s="73"/>
      <c r="D12" s="19">
        <v>23817608499</v>
      </c>
      <c r="E12" s="15"/>
      <c r="F12" s="19">
        <v>19023003469148</v>
      </c>
      <c r="G12" s="15"/>
      <c r="H12" s="19">
        <v>9523000690000</v>
      </c>
      <c r="I12" s="15"/>
      <c r="J12" s="19">
        <v>9523820387647</v>
      </c>
      <c r="K12" s="15"/>
      <c r="L12" s="33">
        <f t="shared" si="0"/>
        <v>1.5573106426568437E-2</v>
      </c>
      <c r="M12" s="15"/>
      <c r="N12" s="15"/>
    </row>
    <row r="13" spans="1:14" ht="21.75" customHeight="1" x14ac:dyDescent="0.2">
      <c r="A13" s="73" t="s">
        <v>432</v>
      </c>
      <c r="B13" s="73"/>
      <c r="D13" s="19">
        <v>1358018162</v>
      </c>
      <c r="E13" s="15"/>
      <c r="F13" s="19">
        <v>5352115</v>
      </c>
      <c r="G13" s="15"/>
      <c r="H13" s="19">
        <v>5670000</v>
      </c>
      <c r="I13" s="15"/>
      <c r="J13" s="19">
        <v>1357700277</v>
      </c>
      <c r="K13" s="15"/>
      <c r="L13" s="33">
        <f t="shared" si="0"/>
        <v>2.2200766130078485E-6</v>
      </c>
      <c r="M13" s="15"/>
      <c r="N13" s="15"/>
    </row>
    <row r="14" spans="1:14" ht="21.75" customHeight="1" x14ac:dyDescent="0.2">
      <c r="A14" s="73" t="s">
        <v>433</v>
      </c>
      <c r="B14" s="73"/>
      <c r="D14" s="19">
        <v>49928027962</v>
      </c>
      <c r="E14" s="15"/>
      <c r="F14" s="19">
        <v>211130316</v>
      </c>
      <c r="G14" s="15"/>
      <c r="H14" s="19">
        <v>1260000</v>
      </c>
      <c r="I14" s="15"/>
      <c r="J14" s="19">
        <v>50137898278</v>
      </c>
      <c r="K14" s="15"/>
      <c r="L14" s="33">
        <f t="shared" si="0"/>
        <v>8.1984203198593212E-5</v>
      </c>
      <c r="M14" s="15"/>
      <c r="N14" s="15"/>
    </row>
    <row r="15" spans="1:14" ht="21.75" customHeight="1" x14ac:dyDescent="0.2">
      <c r="A15" s="73" t="s">
        <v>434</v>
      </c>
      <c r="B15" s="73"/>
      <c r="D15" s="19">
        <v>21103844713539</v>
      </c>
      <c r="E15" s="15"/>
      <c r="F15" s="19">
        <v>90402908438072</v>
      </c>
      <c r="G15" s="15"/>
      <c r="H15" s="19">
        <v>69754843718000</v>
      </c>
      <c r="I15" s="15"/>
      <c r="J15" s="19">
        <v>41751909433611</v>
      </c>
      <c r="K15" s="15"/>
      <c r="L15" s="33">
        <f t="shared" si="0"/>
        <v>6.8271649680146262E-2</v>
      </c>
      <c r="M15" s="15"/>
      <c r="N15" s="15"/>
    </row>
    <row r="16" spans="1:14" ht="21.75" customHeight="1" x14ac:dyDescent="0.2">
      <c r="A16" s="73" t="s">
        <v>435</v>
      </c>
      <c r="B16" s="73"/>
      <c r="D16" s="19">
        <v>465196608</v>
      </c>
      <c r="E16" s="15"/>
      <c r="F16" s="19">
        <v>0</v>
      </c>
      <c r="G16" s="15"/>
      <c r="H16" s="19">
        <v>465196608</v>
      </c>
      <c r="I16" s="15"/>
      <c r="J16" s="19">
        <v>0</v>
      </c>
      <c r="K16" s="15"/>
      <c r="L16" s="33">
        <f t="shared" si="0"/>
        <v>0</v>
      </c>
      <c r="M16" s="15"/>
      <c r="N16" s="15"/>
    </row>
    <row r="17" spans="1:14" ht="21.75" customHeight="1" x14ac:dyDescent="0.2">
      <c r="A17" s="73" t="s">
        <v>436</v>
      </c>
      <c r="B17" s="73"/>
      <c r="D17" s="19">
        <v>732260554</v>
      </c>
      <c r="E17" s="15"/>
      <c r="F17" s="19">
        <v>3096494</v>
      </c>
      <c r="G17" s="15"/>
      <c r="H17" s="19">
        <v>1260000</v>
      </c>
      <c r="I17" s="15"/>
      <c r="J17" s="19">
        <v>734097048</v>
      </c>
      <c r="K17" s="15"/>
      <c r="L17" s="33">
        <f t="shared" si="0"/>
        <v>1.2003766335998914E-6</v>
      </c>
      <c r="M17" s="15"/>
      <c r="N17" s="15"/>
    </row>
    <row r="18" spans="1:14" ht="21.75" customHeight="1" x14ac:dyDescent="0.2">
      <c r="A18" s="73" t="s">
        <v>437</v>
      </c>
      <c r="B18" s="73"/>
      <c r="D18" s="19">
        <v>13918</v>
      </c>
      <c r="E18" s="15"/>
      <c r="F18" s="19">
        <v>0</v>
      </c>
      <c r="G18" s="15"/>
      <c r="H18" s="19">
        <v>0</v>
      </c>
      <c r="I18" s="15"/>
      <c r="J18" s="19">
        <v>13918</v>
      </c>
      <c r="K18" s="15"/>
      <c r="L18" s="33">
        <f t="shared" si="0"/>
        <v>2.2758356040199319E-11</v>
      </c>
      <c r="M18" s="15"/>
      <c r="N18" s="15"/>
    </row>
    <row r="19" spans="1:14" ht="21.75" customHeight="1" x14ac:dyDescent="0.2">
      <c r="A19" s="73" t="s">
        <v>20</v>
      </c>
      <c r="B19" s="73"/>
      <c r="D19" s="19">
        <v>24452885926065</v>
      </c>
      <c r="E19" s="15"/>
      <c r="F19" s="19">
        <v>46393175982140</v>
      </c>
      <c r="G19" s="15"/>
      <c r="H19" s="19">
        <v>47490764287699</v>
      </c>
      <c r="I19" s="15"/>
      <c r="J19" s="19">
        <v>23355297620506</v>
      </c>
      <c r="K19" s="15"/>
      <c r="L19" s="33">
        <f t="shared" si="0"/>
        <v>3.8189982660748342E-2</v>
      </c>
      <c r="M19" s="15"/>
      <c r="N19" s="15"/>
    </row>
    <row r="20" spans="1:14" ht="21.75" customHeight="1" x14ac:dyDescent="0.2">
      <c r="A20" s="73" t="s">
        <v>438</v>
      </c>
      <c r="B20" s="73"/>
      <c r="D20" s="19">
        <v>11599155473170</v>
      </c>
      <c r="E20" s="15"/>
      <c r="F20" s="19">
        <v>56185511572533</v>
      </c>
      <c r="G20" s="15"/>
      <c r="H20" s="19">
        <v>57215217000000</v>
      </c>
      <c r="I20" s="15"/>
      <c r="J20" s="19">
        <v>10569450045703</v>
      </c>
      <c r="K20" s="15"/>
      <c r="L20" s="33">
        <f t="shared" si="0"/>
        <v>1.7282893180716324E-2</v>
      </c>
      <c r="M20" s="15"/>
      <c r="N20" s="15"/>
    </row>
    <row r="21" spans="1:14" ht="21.75" customHeight="1" x14ac:dyDescent="0.2">
      <c r="A21" s="73" t="s">
        <v>439</v>
      </c>
      <c r="B21" s="73"/>
      <c r="D21" s="19">
        <v>5410392224076</v>
      </c>
      <c r="E21" s="15"/>
      <c r="F21" s="19">
        <v>4162403063155</v>
      </c>
      <c r="G21" s="15"/>
      <c r="H21" s="19">
        <v>5747001125000</v>
      </c>
      <c r="I21" s="15"/>
      <c r="J21" s="19">
        <v>3825794162231</v>
      </c>
      <c r="K21" s="15"/>
      <c r="L21" s="33">
        <f t="shared" si="0"/>
        <v>6.2558403276741746E-3</v>
      </c>
      <c r="M21" s="15"/>
      <c r="N21" s="15"/>
    </row>
    <row r="22" spans="1:14" ht="21.75" customHeight="1" x14ac:dyDescent="0.2">
      <c r="A22" s="73" t="s">
        <v>440</v>
      </c>
      <c r="B22" s="73"/>
      <c r="D22" s="19">
        <v>62269049</v>
      </c>
      <c r="E22" s="15"/>
      <c r="F22" s="19">
        <v>642868819991</v>
      </c>
      <c r="G22" s="15"/>
      <c r="H22" s="19">
        <v>642901005000</v>
      </c>
      <c r="I22" s="15"/>
      <c r="J22" s="19">
        <v>30084040</v>
      </c>
      <c r="K22" s="15"/>
      <c r="L22" s="33">
        <f t="shared" si="0"/>
        <v>4.9192649335220422E-8</v>
      </c>
      <c r="M22" s="15"/>
      <c r="N22" s="15"/>
    </row>
    <row r="23" spans="1:14" ht="21.75" customHeight="1" x14ac:dyDescent="0.2">
      <c r="A23" s="73" t="s">
        <v>441</v>
      </c>
      <c r="B23" s="73"/>
      <c r="D23" s="19">
        <v>53690311064110</v>
      </c>
      <c r="E23" s="15"/>
      <c r="F23" s="19">
        <v>17933748223276</v>
      </c>
      <c r="G23" s="15"/>
      <c r="H23" s="19">
        <v>20880077055942</v>
      </c>
      <c r="I23" s="15"/>
      <c r="J23" s="19">
        <v>50743982231444</v>
      </c>
      <c r="K23" s="15"/>
      <c r="L23" s="33">
        <f t="shared" si="0"/>
        <v>8.2975256108690207E-2</v>
      </c>
      <c r="M23" s="15"/>
      <c r="N23" s="15"/>
    </row>
    <row r="24" spans="1:14" ht="21.75" customHeight="1" x14ac:dyDescent="0.2">
      <c r="A24" s="73" t="s">
        <v>442</v>
      </c>
      <c r="B24" s="73"/>
      <c r="D24" s="19">
        <v>6010886</v>
      </c>
      <c r="E24" s="15"/>
      <c r="F24" s="19">
        <v>0</v>
      </c>
      <c r="G24" s="15"/>
      <c r="H24" s="19">
        <v>0</v>
      </c>
      <c r="I24" s="15"/>
      <c r="J24" s="19">
        <v>6010886</v>
      </c>
      <c r="K24" s="15"/>
      <c r="L24" s="33">
        <f t="shared" si="0"/>
        <v>9.8288463647829795E-9</v>
      </c>
      <c r="M24" s="15"/>
      <c r="N24" s="15"/>
    </row>
    <row r="25" spans="1:14" ht="21.75" customHeight="1" thickBot="1" x14ac:dyDescent="0.25">
      <c r="A25" s="73"/>
      <c r="B25" s="73"/>
      <c r="D25" s="36">
        <f>SUM(D9:D24)</f>
        <v>186668452070986</v>
      </c>
      <c r="E25" s="15"/>
      <c r="F25" s="36">
        <f>SUM(F9:F24)</f>
        <v>467086101488630</v>
      </c>
      <c r="G25" s="15"/>
      <c r="H25" s="36">
        <f>SUM(H9:H24)</f>
        <v>437189783865974</v>
      </c>
      <c r="I25" s="15"/>
      <c r="J25" s="36">
        <f>SUM(J9:J24)</f>
        <v>216564769693642</v>
      </c>
      <c r="K25" s="15"/>
      <c r="L25" s="37">
        <f>SUM(L9:L24)</f>
        <v>0.35412114775482617</v>
      </c>
      <c r="M25" s="15"/>
      <c r="N25" s="15"/>
    </row>
    <row r="26" spans="1:14" ht="21.75" customHeight="1" thickTop="1" x14ac:dyDescent="0.2">
      <c r="A26" s="73"/>
      <c r="B26" s="73"/>
      <c r="D26" s="19"/>
      <c r="E26" s="15"/>
      <c r="F26" s="19"/>
      <c r="G26" s="15"/>
      <c r="H26" s="19"/>
      <c r="I26" s="15"/>
      <c r="J26" s="19"/>
      <c r="K26" s="15"/>
      <c r="L26" s="33"/>
      <c r="M26" s="15"/>
      <c r="N26" s="15"/>
    </row>
    <row r="27" spans="1:14" ht="21.75" customHeight="1" x14ac:dyDescent="0.2">
      <c r="A27" s="73"/>
      <c r="B27" s="73"/>
      <c r="D27" s="19"/>
      <c r="E27" s="15"/>
      <c r="F27" s="19"/>
      <c r="G27" s="15"/>
      <c r="H27" s="19"/>
      <c r="I27" s="15"/>
      <c r="J27" s="19"/>
      <c r="K27" s="15"/>
      <c r="L27" s="33"/>
      <c r="M27" s="15"/>
      <c r="N27" s="15"/>
    </row>
    <row r="28" spans="1:14" ht="21.75" customHeight="1" x14ac:dyDescent="0.2">
      <c r="A28" s="73"/>
      <c r="B28" s="73"/>
      <c r="D28" s="19"/>
      <c r="E28" s="15"/>
      <c r="F28" s="19"/>
      <c r="G28" s="15"/>
      <c r="H28" s="19"/>
      <c r="I28" s="15"/>
      <c r="J28" s="19"/>
      <c r="K28" s="15"/>
      <c r="L28" s="33"/>
      <c r="M28" s="15"/>
      <c r="N28" s="15"/>
    </row>
    <row r="29" spans="1:14" ht="21.75" customHeight="1" x14ac:dyDescent="0.2">
      <c r="A29" s="73"/>
      <c r="B29" s="73"/>
      <c r="D29" s="19"/>
      <c r="E29" s="15"/>
      <c r="F29" s="19"/>
      <c r="G29" s="15"/>
      <c r="H29" s="19"/>
      <c r="I29" s="15"/>
      <c r="J29" s="19"/>
      <c r="K29" s="15"/>
      <c r="L29" s="33"/>
      <c r="M29" s="15"/>
      <c r="N29" s="15"/>
    </row>
    <row r="30" spans="1:14" ht="21.75" customHeight="1" x14ac:dyDescent="0.2">
      <c r="A30" s="73"/>
      <c r="B30" s="73"/>
      <c r="D30" s="19"/>
      <c r="E30" s="15"/>
      <c r="F30" s="19"/>
      <c r="G30" s="15"/>
      <c r="H30" s="19"/>
      <c r="I30" s="15"/>
      <c r="J30" s="19"/>
      <c r="K30" s="15"/>
      <c r="L30" s="33"/>
      <c r="M30" s="15"/>
      <c r="N30" s="15"/>
    </row>
    <row r="31" spans="1:14" ht="21.75" customHeight="1" x14ac:dyDescent="0.2">
      <c r="A31" s="73"/>
      <c r="B31" s="73"/>
      <c r="D31" s="19"/>
      <c r="E31" s="15"/>
      <c r="F31" s="19"/>
      <c r="G31" s="15"/>
      <c r="H31" s="19"/>
      <c r="I31" s="15"/>
      <c r="J31" s="19"/>
      <c r="K31" s="15"/>
      <c r="L31" s="33"/>
      <c r="M31" s="15"/>
      <c r="N31" s="15"/>
    </row>
    <row r="32" spans="1:14" ht="21.75" customHeight="1" x14ac:dyDescent="0.2">
      <c r="A32" s="73"/>
      <c r="B32" s="73"/>
      <c r="D32" s="19"/>
      <c r="E32" s="15"/>
      <c r="F32" s="19"/>
      <c r="G32" s="15"/>
      <c r="H32" s="19"/>
      <c r="I32" s="15"/>
      <c r="J32" s="19"/>
      <c r="K32" s="15"/>
      <c r="L32" s="33"/>
      <c r="M32" s="15"/>
      <c r="N32" s="15"/>
    </row>
    <row r="33" spans="1:14" ht="21.75" customHeight="1" x14ac:dyDescent="0.2">
      <c r="A33" s="73"/>
      <c r="B33" s="73"/>
      <c r="D33" s="19"/>
      <c r="E33" s="15"/>
      <c r="F33" s="19"/>
      <c r="G33" s="15"/>
      <c r="H33" s="19"/>
      <c r="I33" s="15"/>
      <c r="J33" s="19"/>
      <c r="K33" s="15"/>
      <c r="L33" s="33"/>
      <c r="M33" s="15"/>
      <c r="N33" s="15"/>
    </row>
    <row r="34" spans="1:14" ht="21.75" customHeight="1" x14ac:dyDescent="0.2">
      <c r="A34" s="73"/>
      <c r="B34" s="73"/>
      <c r="D34" s="19"/>
      <c r="E34" s="15"/>
      <c r="F34" s="19"/>
      <c r="G34" s="15"/>
      <c r="H34" s="19"/>
      <c r="I34" s="15"/>
      <c r="J34" s="19"/>
      <c r="K34" s="15"/>
      <c r="L34" s="33"/>
      <c r="M34" s="15"/>
      <c r="N34" s="15"/>
    </row>
    <row r="35" spans="1:14" ht="21.75" customHeight="1" x14ac:dyDescent="0.2">
      <c r="A35" s="73"/>
      <c r="B35" s="73"/>
      <c r="D35" s="19"/>
      <c r="E35" s="15"/>
      <c r="F35" s="19"/>
      <c r="G35" s="15"/>
      <c r="H35" s="19"/>
      <c r="I35" s="15"/>
      <c r="J35" s="19"/>
      <c r="K35" s="15"/>
      <c r="L35" s="33"/>
      <c r="M35" s="15"/>
      <c r="N35" s="15"/>
    </row>
    <row r="36" spans="1:14" ht="21.75" customHeight="1" x14ac:dyDescent="0.2">
      <c r="A36" s="73"/>
      <c r="B36" s="73"/>
      <c r="D36" s="19"/>
      <c r="E36" s="15"/>
      <c r="F36" s="19"/>
      <c r="G36" s="15"/>
      <c r="H36" s="19"/>
      <c r="I36" s="15"/>
      <c r="J36" s="19"/>
      <c r="K36" s="15"/>
      <c r="L36" s="33"/>
      <c r="M36" s="15"/>
      <c r="N36" s="15"/>
    </row>
    <row r="37" spans="1:14" ht="21.75" customHeight="1" x14ac:dyDescent="0.2">
      <c r="A37" s="73"/>
      <c r="B37" s="73"/>
      <c r="D37" s="19"/>
      <c r="E37" s="15"/>
      <c r="F37" s="19"/>
      <c r="G37" s="15"/>
      <c r="H37" s="19"/>
      <c r="I37" s="15"/>
      <c r="J37" s="19"/>
      <c r="K37" s="15"/>
      <c r="L37" s="33"/>
      <c r="M37" s="15"/>
      <c r="N37" s="15"/>
    </row>
    <row r="38" spans="1:14" ht="21.75" customHeight="1" x14ac:dyDescent="0.2">
      <c r="A38" s="73"/>
      <c r="B38" s="73"/>
      <c r="D38" s="19"/>
      <c r="E38" s="15"/>
      <c r="F38" s="19"/>
      <c r="G38" s="15"/>
      <c r="H38" s="19"/>
      <c r="I38" s="15"/>
      <c r="J38" s="19"/>
      <c r="K38" s="15"/>
      <c r="L38" s="33"/>
      <c r="M38" s="15"/>
      <c r="N38" s="15"/>
    </row>
    <row r="39" spans="1:14" ht="21.75" customHeight="1" x14ac:dyDescent="0.2">
      <c r="A39" s="73"/>
      <c r="B39" s="73"/>
      <c r="D39" s="19"/>
      <c r="E39" s="15"/>
      <c r="F39" s="19"/>
      <c r="G39" s="15"/>
      <c r="H39" s="19"/>
      <c r="I39" s="15"/>
      <c r="J39" s="19"/>
      <c r="K39" s="15"/>
      <c r="L39" s="33"/>
      <c r="M39" s="15"/>
      <c r="N39" s="15"/>
    </row>
    <row r="40" spans="1:14" ht="21.75" customHeight="1" x14ac:dyDescent="0.2">
      <c r="A40" s="73"/>
      <c r="B40" s="73"/>
      <c r="D40" s="19"/>
      <c r="E40" s="15"/>
      <c r="F40" s="19"/>
      <c r="G40" s="15"/>
      <c r="H40" s="19"/>
      <c r="I40" s="15"/>
      <c r="J40" s="19"/>
      <c r="K40" s="15"/>
      <c r="L40" s="33"/>
      <c r="M40" s="15"/>
      <c r="N40" s="15"/>
    </row>
    <row r="41" spans="1:14" ht="21.75" customHeight="1" x14ac:dyDescent="0.2">
      <c r="A41" s="73"/>
      <c r="B41" s="73"/>
      <c r="D41" s="19"/>
      <c r="E41" s="15"/>
      <c r="F41" s="19"/>
      <c r="G41" s="15"/>
      <c r="H41" s="19"/>
      <c r="I41" s="15"/>
      <c r="J41" s="19"/>
      <c r="K41" s="15"/>
      <c r="L41" s="33"/>
      <c r="M41" s="15"/>
      <c r="N41" s="15"/>
    </row>
    <row r="42" spans="1:14" ht="21.75" customHeight="1" x14ac:dyDescent="0.2">
      <c r="A42" s="73"/>
      <c r="B42" s="73"/>
      <c r="D42" s="19"/>
      <c r="E42" s="15"/>
      <c r="F42" s="19"/>
      <c r="G42" s="15"/>
      <c r="H42" s="19"/>
      <c r="I42" s="15"/>
      <c r="J42" s="19"/>
      <c r="K42" s="15"/>
      <c r="L42" s="33"/>
      <c r="M42" s="15"/>
      <c r="N42" s="15"/>
    </row>
    <row r="43" spans="1:14" ht="21.75" customHeight="1" x14ac:dyDescent="0.2">
      <c r="A43" s="73"/>
      <c r="B43" s="73"/>
      <c r="D43" s="19"/>
      <c r="E43" s="15"/>
      <c r="F43" s="19"/>
      <c r="G43" s="15"/>
      <c r="H43" s="19"/>
      <c r="I43" s="15"/>
      <c r="J43" s="19"/>
      <c r="K43" s="15"/>
      <c r="L43" s="33"/>
      <c r="M43" s="15"/>
      <c r="N43" s="15"/>
    </row>
    <row r="44" spans="1:14" ht="21.75" customHeight="1" x14ac:dyDescent="0.2">
      <c r="A44" s="73"/>
      <c r="B44" s="73"/>
      <c r="D44" s="19"/>
      <c r="E44" s="15"/>
      <c r="F44" s="19"/>
      <c r="G44" s="15"/>
      <c r="H44" s="19"/>
      <c r="I44" s="15"/>
      <c r="J44" s="19"/>
      <c r="K44" s="15"/>
      <c r="L44" s="33"/>
      <c r="M44" s="15"/>
      <c r="N44" s="15"/>
    </row>
    <row r="45" spans="1:14" ht="21.75" customHeight="1" x14ac:dyDescent="0.2">
      <c r="A45" s="73"/>
      <c r="B45" s="73"/>
      <c r="D45" s="19"/>
      <c r="E45" s="15"/>
      <c r="F45" s="19"/>
      <c r="G45" s="15"/>
      <c r="H45" s="19"/>
      <c r="I45" s="15"/>
      <c r="J45" s="19"/>
      <c r="K45" s="15"/>
      <c r="L45" s="33"/>
      <c r="M45" s="15"/>
      <c r="N45" s="15"/>
    </row>
    <row r="46" spans="1:14" ht="21.75" customHeight="1" x14ac:dyDescent="0.2">
      <c r="A46" s="73"/>
      <c r="B46" s="73"/>
      <c r="D46" s="19"/>
      <c r="E46" s="15"/>
      <c r="F46" s="19"/>
      <c r="G46" s="15"/>
      <c r="H46" s="19"/>
      <c r="I46" s="15"/>
      <c r="J46" s="19"/>
      <c r="K46" s="15"/>
      <c r="L46" s="33"/>
      <c r="M46" s="15"/>
      <c r="N46" s="15"/>
    </row>
    <row r="47" spans="1:14" ht="21.75" customHeight="1" x14ac:dyDescent="0.2">
      <c r="A47" s="73"/>
      <c r="B47" s="73"/>
      <c r="D47" s="19"/>
      <c r="E47" s="15"/>
      <c r="F47" s="19"/>
      <c r="G47" s="15"/>
      <c r="H47" s="19"/>
      <c r="I47" s="15"/>
      <c r="J47" s="19"/>
      <c r="K47" s="15"/>
      <c r="L47" s="33"/>
      <c r="M47" s="15"/>
      <c r="N47" s="15"/>
    </row>
    <row r="48" spans="1:14" ht="21.75" customHeight="1" x14ac:dyDescent="0.2">
      <c r="A48" s="73"/>
      <c r="B48" s="73"/>
      <c r="D48" s="19"/>
      <c r="E48" s="15"/>
      <c r="F48" s="19"/>
      <c r="G48" s="15"/>
      <c r="H48" s="19"/>
      <c r="I48" s="15"/>
      <c r="J48" s="19"/>
      <c r="K48" s="15"/>
      <c r="L48" s="33"/>
      <c r="M48" s="15"/>
      <c r="N48" s="15"/>
    </row>
    <row r="49" spans="1:14" ht="21.75" customHeight="1" x14ac:dyDescent="0.2">
      <c r="A49" s="73"/>
      <c r="B49" s="73"/>
      <c r="D49" s="19"/>
      <c r="E49" s="15"/>
      <c r="F49" s="19"/>
      <c r="G49" s="15"/>
      <c r="H49" s="19"/>
      <c r="I49" s="15"/>
      <c r="J49" s="19"/>
      <c r="K49" s="15"/>
      <c r="L49" s="33"/>
      <c r="M49" s="15"/>
      <c r="N49" s="15"/>
    </row>
    <row r="50" spans="1:14" ht="21.75" customHeight="1" x14ac:dyDescent="0.2">
      <c r="A50" s="73"/>
      <c r="B50" s="73"/>
      <c r="D50" s="19"/>
      <c r="E50" s="15"/>
      <c r="F50" s="19"/>
      <c r="G50" s="15"/>
      <c r="H50" s="19"/>
      <c r="I50" s="15"/>
      <c r="J50" s="19"/>
      <c r="K50" s="15"/>
      <c r="L50" s="33"/>
      <c r="M50" s="15"/>
      <c r="N50" s="15"/>
    </row>
    <row r="51" spans="1:14" ht="21.75" customHeight="1" x14ac:dyDescent="0.2">
      <c r="A51" s="73"/>
      <c r="B51" s="73"/>
      <c r="D51" s="19"/>
      <c r="E51" s="15"/>
      <c r="F51" s="19"/>
      <c r="G51" s="15"/>
      <c r="H51" s="19"/>
      <c r="I51" s="15"/>
      <c r="J51" s="19"/>
      <c r="K51" s="15"/>
      <c r="L51" s="33"/>
      <c r="M51" s="15"/>
      <c r="N51" s="15"/>
    </row>
    <row r="52" spans="1:14" ht="21.75" customHeight="1" x14ac:dyDescent="0.2">
      <c r="A52" s="73"/>
      <c r="B52" s="73"/>
      <c r="D52" s="19"/>
      <c r="E52" s="15"/>
      <c r="F52" s="19"/>
      <c r="G52" s="15"/>
      <c r="H52" s="19"/>
      <c r="I52" s="15"/>
      <c r="J52" s="19"/>
      <c r="K52" s="15"/>
      <c r="L52" s="33"/>
      <c r="M52" s="15"/>
      <c r="N52" s="15"/>
    </row>
    <row r="53" spans="1:14" ht="21.75" customHeight="1" x14ac:dyDescent="0.2">
      <c r="A53" s="73"/>
      <c r="B53" s="73"/>
      <c r="D53" s="19"/>
      <c r="E53" s="15"/>
      <c r="F53" s="19"/>
      <c r="G53" s="15"/>
      <c r="H53" s="19"/>
      <c r="I53" s="15"/>
      <c r="J53" s="19"/>
      <c r="K53" s="15"/>
      <c r="L53" s="33"/>
      <c r="M53" s="15"/>
      <c r="N53" s="15"/>
    </row>
    <row r="54" spans="1:14" ht="21.75" customHeight="1" x14ac:dyDescent="0.2">
      <c r="A54" s="73"/>
      <c r="B54" s="73"/>
      <c r="D54" s="19"/>
      <c r="E54" s="15"/>
      <c r="F54" s="19"/>
      <c r="G54" s="15"/>
      <c r="H54" s="19"/>
      <c r="I54" s="15"/>
      <c r="J54" s="19"/>
      <c r="K54" s="15"/>
      <c r="L54" s="33"/>
      <c r="M54" s="15"/>
      <c r="N54" s="15"/>
    </row>
    <row r="55" spans="1:14" ht="21.75" customHeight="1" x14ac:dyDescent="0.2">
      <c r="A55" s="73"/>
      <c r="B55" s="73"/>
      <c r="D55" s="19"/>
      <c r="E55" s="15"/>
      <c r="F55" s="19"/>
      <c r="G55" s="15"/>
      <c r="H55" s="19"/>
      <c r="I55" s="15"/>
      <c r="J55" s="19"/>
      <c r="K55" s="15"/>
      <c r="L55" s="33"/>
      <c r="M55" s="15"/>
      <c r="N55" s="15"/>
    </row>
    <row r="56" spans="1:14" ht="21.75" customHeight="1" x14ac:dyDescent="0.2">
      <c r="A56" s="73"/>
      <c r="B56" s="73"/>
      <c r="D56" s="19"/>
      <c r="E56" s="15"/>
      <c r="F56" s="19"/>
      <c r="G56" s="15"/>
      <c r="H56" s="19"/>
      <c r="I56" s="15"/>
      <c r="J56" s="19"/>
      <c r="K56" s="15"/>
      <c r="L56" s="33"/>
      <c r="M56" s="15"/>
      <c r="N56" s="15"/>
    </row>
    <row r="57" spans="1:14" ht="21.75" customHeight="1" x14ac:dyDescent="0.2">
      <c r="A57" s="73"/>
      <c r="B57" s="73"/>
      <c r="D57" s="19"/>
      <c r="E57" s="15"/>
      <c r="F57" s="19"/>
      <c r="G57" s="15"/>
      <c r="H57" s="19"/>
      <c r="I57" s="15"/>
      <c r="J57" s="19"/>
      <c r="K57" s="15"/>
      <c r="L57" s="33"/>
      <c r="M57" s="15"/>
      <c r="N57" s="15"/>
    </row>
    <row r="58" spans="1:14" ht="21.75" customHeight="1" x14ac:dyDescent="0.2">
      <c r="A58" s="73"/>
      <c r="B58" s="73"/>
      <c r="D58" s="19"/>
      <c r="E58" s="15"/>
      <c r="F58" s="19"/>
      <c r="G58" s="15"/>
      <c r="H58" s="19"/>
      <c r="I58" s="15"/>
      <c r="J58" s="19"/>
      <c r="K58" s="15"/>
      <c r="L58" s="33"/>
      <c r="M58" s="15"/>
      <c r="N58" s="15"/>
    </row>
    <row r="59" spans="1:14" ht="21.75" customHeight="1" x14ac:dyDescent="0.2">
      <c r="A59" s="73"/>
      <c r="B59" s="73"/>
      <c r="D59" s="19"/>
      <c r="E59" s="15"/>
      <c r="F59" s="19"/>
      <c r="G59" s="15"/>
      <c r="H59" s="19"/>
      <c r="I59" s="15"/>
      <c r="J59" s="19"/>
      <c r="K59" s="15"/>
      <c r="L59" s="33"/>
      <c r="M59" s="15"/>
      <c r="N59" s="15"/>
    </row>
    <row r="60" spans="1:14" ht="21.75" customHeight="1" x14ac:dyDescent="0.2">
      <c r="A60" s="73"/>
      <c r="B60" s="73"/>
      <c r="D60" s="19"/>
      <c r="E60" s="15"/>
      <c r="F60" s="19"/>
      <c r="G60" s="15"/>
      <c r="H60" s="19"/>
      <c r="I60" s="15"/>
      <c r="J60" s="19"/>
      <c r="K60" s="15"/>
      <c r="L60" s="33"/>
      <c r="M60" s="15"/>
      <c r="N60" s="15"/>
    </row>
    <row r="61" spans="1:14" ht="21.75" customHeight="1" x14ac:dyDescent="0.2">
      <c r="A61" s="73"/>
      <c r="B61" s="73"/>
      <c r="D61" s="19"/>
      <c r="E61" s="15"/>
      <c r="F61" s="19"/>
      <c r="G61" s="15"/>
      <c r="H61" s="19"/>
      <c r="I61" s="15"/>
      <c r="J61" s="19"/>
      <c r="K61" s="15"/>
      <c r="L61" s="33"/>
      <c r="M61" s="15"/>
      <c r="N61" s="15"/>
    </row>
    <row r="62" spans="1:14" ht="21.75" customHeight="1" x14ac:dyDescent="0.2">
      <c r="A62" s="73"/>
      <c r="B62" s="73"/>
      <c r="D62" s="19"/>
      <c r="E62" s="15"/>
      <c r="F62" s="19"/>
      <c r="G62" s="15"/>
      <c r="H62" s="19"/>
      <c r="I62" s="15"/>
      <c r="J62" s="19"/>
      <c r="K62" s="15"/>
      <c r="L62" s="33"/>
      <c r="M62" s="15"/>
      <c r="N62" s="15"/>
    </row>
    <row r="63" spans="1:14" ht="21.75" customHeight="1" x14ac:dyDescent="0.2">
      <c r="A63" s="73"/>
      <c r="B63" s="73"/>
      <c r="D63" s="19"/>
      <c r="E63" s="15"/>
      <c r="F63" s="19"/>
      <c r="G63" s="15"/>
      <c r="H63" s="19"/>
      <c r="I63" s="15"/>
      <c r="J63" s="19"/>
      <c r="K63" s="15"/>
      <c r="L63" s="33"/>
      <c r="M63" s="15"/>
      <c r="N63" s="15"/>
    </row>
    <row r="64" spans="1:14" ht="21.75" customHeight="1" x14ac:dyDescent="0.2">
      <c r="A64" s="73"/>
      <c r="B64" s="73"/>
      <c r="D64" s="19"/>
      <c r="E64" s="15"/>
      <c r="F64" s="19"/>
      <c r="G64" s="15"/>
      <c r="H64" s="19"/>
      <c r="I64" s="15"/>
      <c r="J64" s="19"/>
      <c r="K64" s="15"/>
      <c r="L64" s="33"/>
      <c r="M64" s="15"/>
      <c r="N64" s="15"/>
    </row>
    <row r="65" spans="1:14" ht="21.75" customHeight="1" x14ac:dyDescent="0.2">
      <c r="A65" s="73"/>
      <c r="B65" s="73"/>
      <c r="D65" s="19"/>
      <c r="E65" s="15"/>
      <c r="F65" s="19"/>
      <c r="G65" s="15"/>
      <c r="H65" s="19"/>
      <c r="I65" s="15"/>
      <c r="J65" s="19"/>
      <c r="K65" s="15"/>
      <c r="L65" s="33"/>
      <c r="M65" s="15"/>
      <c r="N65" s="15"/>
    </row>
    <row r="66" spans="1:14" ht="21.75" customHeight="1" x14ac:dyDescent="0.2">
      <c r="A66" s="73"/>
      <c r="B66" s="73"/>
      <c r="D66" s="19"/>
      <c r="E66" s="15"/>
      <c r="F66" s="19"/>
      <c r="G66" s="15"/>
      <c r="H66" s="19"/>
      <c r="I66" s="15"/>
      <c r="J66" s="19"/>
      <c r="K66" s="15"/>
      <c r="L66" s="33"/>
      <c r="M66" s="15"/>
      <c r="N66" s="15"/>
    </row>
    <row r="67" spans="1:14" ht="21.75" customHeight="1" x14ac:dyDescent="0.2">
      <c r="A67" s="73"/>
      <c r="B67" s="73"/>
      <c r="D67" s="19"/>
      <c r="E67" s="15"/>
      <c r="F67" s="19"/>
      <c r="G67" s="15"/>
      <c r="H67" s="19"/>
      <c r="I67" s="15"/>
      <c r="J67" s="19"/>
      <c r="K67" s="15"/>
      <c r="L67" s="33"/>
      <c r="M67" s="15"/>
      <c r="N67" s="15"/>
    </row>
    <row r="68" spans="1:14" ht="21.75" customHeight="1" x14ac:dyDescent="0.2">
      <c r="A68" s="73"/>
      <c r="B68" s="73"/>
      <c r="D68" s="19"/>
      <c r="E68" s="15"/>
      <c r="F68" s="19"/>
      <c r="G68" s="15"/>
      <c r="H68" s="19"/>
      <c r="I68" s="15"/>
      <c r="J68" s="19"/>
      <c r="K68" s="15"/>
      <c r="L68" s="33"/>
      <c r="M68" s="15"/>
      <c r="N68" s="15"/>
    </row>
    <row r="69" spans="1:14" ht="21.75" customHeight="1" x14ac:dyDescent="0.2">
      <c r="A69" s="73"/>
      <c r="B69" s="73"/>
      <c r="D69" s="19"/>
      <c r="E69" s="15"/>
      <c r="F69" s="19"/>
      <c r="G69" s="15"/>
      <c r="H69" s="19"/>
      <c r="I69" s="15"/>
      <c r="J69" s="19"/>
      <c r="K69" s="15"/>
      <c r="L69" s="33"/>
      <c r="M69" s="15"/>
      <c r="N69" s="15"/>
    </row>
    <row r="70" spans="1:14" ht="21.75" customHeight="1" x14ac:dyDescent="0.2">
      <c r="A70" s="73"/>
      <c r="B70" s="73"/>
      <c r="D70" s="19"/>
      <c r="E70" s="15"/>
      <c r="F70" s="19"/>
      <c r="G70" s="15"/>
      <c r="H70" s="19"/>
      <c r="I70" s="15"/>
      <c r="J70" s="19"/>
      <c r="K70" s="15"/>
      <c r="L70" s="33"/>
      <c r="M70" s="15"/>
      <c r="N70" s="15"/>
    </row>
    <row r="71" spans="1:14" ht="21.75" customHeight="1" x14ac:dyDescent="0.2">
      <c r="A71" s="73"/>
      <c r="B71" s="73"/>
      <c r="D71" s="19"/>
      <c r="E71" s="15"/>
      <c r="F71" s="19"/>
      <c r="G71" s="15"/>
      <c r="H71" s="19"/>
      <c r="I71" s="15"/>
      <c r="J71" s="19"/>
      <c r="K71" s="15"/>
      <c r="L71" s="33"/>
      <c r="M71" s="15"/>
      <c r="N71" s="15"/>
    </row>
    <row r="72" spans="1:14" ht="21.75" customHeight="1" x14ac:dyDescent="0.2">
      <c r="A72" s="73"/>
      <c r="B72" s="73"/>
      <c r="D72" s="19"/>
      <c r="E72" s="15"/>
      <c r="F72" s="19"/>
      <c r="G72" s="15"/>
      <c r="H72" s="19"/>
      <c r="I72" s="15"/>
      <c r="J72" s="19"/>
      <c r="K72" s="15"/>
      <c r="L72" s="33"/>
      <c r="M72" s="15"/>
      <c r="N72" s="15"/>
    </row>
    <row r="73" spans="1:14" ht="21.75" customHeight="1" x14ac:dyDescent="0.2">
      <c r="A73" s="73"/>
      <c r="B73" s="73"/>
      <c r="D73" s="19"/>
      <c r="E73" s="15"/>
      <c r="F73" s="19"/>
      <c r="G73" s="15"/>
      <c r="H73" s="19"/>
      <c r="I73" s="15"/>
      <c r="J73" s="19"/>
      <c r="K73" s="15"/>
      <c r="L73" s="33"/>
      <c r="M73" s="15"/>
      <c r="N73" s="15"/>
    </row>
    <row r="74" spans="1:14" ht="21.75" customHeight="1" x14ac:dyDescent="0.2">
      <c r="A74" s="73"/>
      <c r="B74" s="73"/>
      <c r="D74" s="19"/>
      <c r="E74" s="15"/>
      <c r="F74" s="19"/>
      <c r="G74" s="15"/>
      <c r="H74" s="19"/>
      <c r="I74" s="15"/>
      <c r="J74" s="19"/>
      <c r="K74" s="15"/>
      <c r="L74" s="33"/>
      <c r="M74" s="15"/>
      <c r="N74" s="15"/>
    </row>
    <row r="75" spans="1:14" ht="21.75" customHeight="1" x14ac:dyDescent="0.2">
      <c r="A75" s="73"/>
      <c r="B75" s="73"/>
      <c r="D75" s="19"/>
      <c r="E75" s="15"/>
      <c r="F75" s="19"/>
      <c r="G75" s="15"/>
      <c r="H75" s="19"/>
      <c r="I75" s="15"/>
      <c r="J75" s="19"/>
      <c r="K75" s="15"/>
      <c r="L75" s="33"/>
      <c r="M75" s="15"/>
      <c r="N75" s="15"/>
    </row>
    <row r="76" spans="1:14" ht="21.75" customHeight="1" x14ac:dyDescent="0.2">
      <c r="A76" s="73"/>
      <c r="B76" s="73"/>
      <c r="D76" s="19"/>
      <c r="E76" s="15"/>
      <c r="F76" s="19"/>
      <c r="G76" s="15"/>
      <c r="H76" s="19"/>
      <c r="I76" s="15"/>
      <c r="J76" s="19"/>
      <c r="K76" s="15"/>
      <c r="L76" s="33"/>
      <c r="M76" s="15"/>
      <c r="N76" s="15"/>
    </row>
    <row r="77" spans="1:14" ht="21.75" customHeight="1" x14ac:dyDescent="0.2">
      <c r="A77" s="73"/>
      <c r="B77" s="73"/>
      <c r="D77" s="19"/>
      <c r="E77" s="15"/>
      <c r="F77" s="19"/>
      <c r="G77" s="15"/>
      <c r="H77" s="19"/>
      <c r="I77" s="15"/>
      <c r="J77" s="19"/>
      <c r="K77" s="15"/>
      <c r="L77" s="33"/>
      <c r="M77" s="15"/>
      <c r="N77" s="15"/>
    </row>
    <row r="78" spans="1:14" ht="21.75" customHeight="1" x14ac:dyDescent="0.2">
      <c r="A78" s="73"/>
      <c r="B78" s="73"/>
      <c r="D78" s="19"/>
      <c r="E78" s="15"/>
      <c r="F78" s="19"/>
      <c r="G78" s="15"/>
      <c r="H78" s="19"/>
      <c r="I78" s="15"/>
      <c r="J78" s="19"/>
      <c r="K78" s="15"/>
      <c r="L78" s="33"/>
      <c r="M78" s="15"/>
      <c r="N78" s="15"/>
    </row>
    <row r="79" spans="1:14" ht="21.75" customHeight="1" x14ac:dyDescent="0.2">
      <c r="A79" s="73"/>
      <c r="B79" s="73"/>
      <c r="D79" s="19"/>
      <c r="E79" s="15"/>
      <c r="F79" s="19"/>
      <c r="G79" s="15"/>
      <c r="H79" s="19"/>
      <c r="I79" s="15"/>
      <c r="J79" s="19"/>
      <c r="K79" s="15"/>
      <c r="L79" s="33"/>
      <c r="M79" s="15"/>
      <c r="N79" s="15"/>
    </row>
    <row r="80" spans="1:14" ht="21.75" customHeight="1" x14ac:dyDescent="0.2">
      <c r="A80" s="73"/>
      <c r="B80" s="73"/>
      <c r="D80" s="19"/>
      <c r="E80" s="15"/>
      <c r="F80" s="19"/>
      <c r="G80" s="15"/>
      <c r="H80" s="19"/>
      <c r="I80" s="15"/>
      <c r="J80" s="19"/>
      <c r="K80" s="15"/>
      <c r="L80" s="33"/>
      <c r="M80" s="15"/>
      <c r="N80" s="15"/>
    </row>
    <row r="81" spans="1:14" ht="21.75" customHeight="1" x14ac:dyDescent="0.2">
      <c r="A81" s="73"/>
      <c r="B81" s="73"/>
      <c r="D81" s="19"/>
      <c r="E81" s="15"/>
      <c r="F81" s="19"/>
      <c r="G81" s="15"/>
      <c r="H81" s="19"/>
      <c r="I81" s="15"/>
      <c r="J81" s="19"/>
      <c r="K81" s="15"/>
      <c r="L81" s="33"/>
      <c r="M81" s="15"/>
      <c r="N81" s="15"/>
    </row>
    <row r="82" spans="1:14" ht="21.75" customHeight="1" x14ac:dyDescent="0.2">
      <c r="A82" s="73"/>
      <c r="B82" s="73"/>
      <c r="D82" s="19"/>
      <c r="E82" s="15"/>
      <c r="F82" s="19"/>
      <c r="G82" s="15"/>
      <c r="H82" s="19"/>
      <c r="I82" s="15"/>
      <c r="J82" s="19"/>
      <c r="K82" s="15"/>
      <c r="L82" s="33"/>
      <c r="M82" s="15"/>
      <c r="N82" s="15"/>
    </row>
    <row r="83" spans="1:14" ht="21.75" customHeight="1" x14ac:dyDescent="0.2">
      <c r="A83" s="73"/>
      <c r="B83" s="73"/>
      <c r="D83" s="19"/>
      <c r="E83" s="15"/>
      <c r="F83" s="19"/>
      <c r="G83" s="15"/>
      <c r="H83" s="19"/>
      <c r="I83" s="15"/>
      <c r="J83" s="19"/>
      <c r="K83" s="15"/>
      <c r="L83" s="33"/>
      <c r="M83" s="15"/>
      <c r="N83" s="15"/>
    </row>
    <row r="84" spans="1:14" ht="21.75" customHeight="1" x14ac:dyDescent="0.2">
      <c r="A84" s="73"/>
      <c r="B84" s="73"/>
      <c r="D84" s="19"/>
      <c r="E84" s="15"/>
      <c r="F84" s="19"/>
      <c r="G84" s="15"/>
      <c r="H84" s="19"/>
      <c r="I84" s="15"/>
      <c r="J84" s="19"/>
      <c r="K84" s="15"/>
      <c r="L84" s="33"/>
      <c r="M84" s="15"/>
      <c r="N84" s="15"/>
    </row>
    <row r="85" spans="1:14" ht="21.75" customHeight="1" x14ac:dyDescent="0.2">
      <c r="A85" s="73"/>
      <c r="B85" s="73"/>
      <c r="D85" s="19"/>
      <c r="E85" s="15"/>
      <c r="F85" s="19"/>
      <c r="G85" s="15"/>
      <c r="H85" s="19"/>
      <c r="I85" s="15"/>
      <c r="J85" s="19"/>
      <c r="K85" s="15"/>
      <c r="L85" s="33"/>
      <c r="M85" s="15"/>
      <c r="N85" s="15"/>
    </row>
    <row r="86" spans="1:14" ht="21.75" customHeight="1" x14ac:dyDescent="0.2">
      <c r="A86" s="73"/>
      <c r="B86" s="73"/>
      <c r="D86" s="19"/>
      <c r="E86" s="15"/>
      <c r="F86" s="19"/>
      <c r="G86" s="15"/>
      <c r="H86" s="19"/>
      <c r="I86" s="15"/>
      <c r="J86" s="19"/>
      <c r="K86" s="15"/>
      <c r="L86" s="33"/>
      <c r="M86" s="15"/>
      <c r="N86" s="15"/>
    </row>
    <row r="87" spans="1:14" ht="21.75" customHeight="1" x14ac:dyDescent="0.2">
      <c r="A87" s="73"/>
      <c r="B87" s="73"/>
      <c r="D87" s="19"/>
      <c r="E87" s="15"/>
      <c r="F87" s="19"/>
      <c r="G87" s="15"/>
      <c r="H87" s="19"/>
      <c r="I87" s="15"/>
      <c r="J87" s="19"/>
      <c r="K87" s="15"/>
      <c r="L87" s="33"/>
      <c r="M87" s="15"/>
      <c r="N87" s="15"/>
    </row>
    <row r="88" spans="1:14" ht="21.75" customHeight="1" x14ac:dyDescent="0.2">
      <c r="A88" s="73"/>
      <c r="B88" s="73"/>
      <c r="D88" s="19"/>
      <c r="E88" s="15"/>
      <c r="F88" s="19"/>
      <c r="G88" s="15"/>
      <c r="H88" s="19"/>
      <c r="I88" s="15"/>
      <c r="J88" s="19"/>
      <c r="K88" s="15"/>
      <c r="L88" s="33"/>
      <c r="M88" s="15"/>
      <c r="N88" s="15"/>
    </row>
    <row r="89" spans="1:14" ht="21.75" customHeight="1" x14ac:dyDescent="0.2">
      <c r="A89" s="73"/>
      <c r="B89" s="73"/>
      <c r="D89" s="19"/>
      <c r="E89" s="15"/>
      <c r="F89" s="19"/>
      <c r="G89" s="15"/>
      <c r="H89" s="19"/>
      <c r="I89" s="15"/>
      <c r="J89" s="19"/>
      <c r="K89" s="15"/>
      <c r="L89" s="33"/>
      <c r="M89" s="15"/>
      <c r="N89" s="15"/>
    </row>
    <row r="90" spans="1:14" ht="21.75" customHeight="1" x14ac:dyDescent="0.2">
      <c r="A90" s="73"/>
      <c r="B90" s="73"/>
      <c r="D90" s="19"/>
      <c r="E90" s="15"/>
      <c r="F90" s="19"/>
      <c r="G90" s="15"/>
      <c r="H90" s="19"/>
      <c r="I90" s="15"/>
      <c r="J90" s="19"/>
      <c r="K90" s="15"/>
      <c r="L90" s="33"/>
      <c r="M90" s="15"/>
      <c r="N90" s="15"/>
    </row>
    <row r="91" spans="1:14" ht="21.75" customHeight="1" x14ac:dyDescent="0.2">
      <c r="A91" s="73"/>
      <c r="B91" s="73"/>
      <c r="D91" s="19"/>
      <c r="E91" s="15"/>
      <c r="F91" s="19"/>
      <c r="G91" s="15"/>
      <c r="H91" s="19"/>
      <c r="I91" s="15"/>
      <c r="J91" s="19"/>
      <c r="K91" s="15"/>
      <c r="L91" s="33"/>
      <c r="M91" s="15"/>
      <c r="N91" s="15"/>
    </row>
    <row r="92" spans="1:14" ht="21.75" customHeight="1" x14ac:dyDescent="0.2">
      <c r="A92" s="73"/>
      <c r="B92" s="73"/>
      <c r="D92" s="19"/>
      <c r="E92" s="15"/>
      <c r="F92" s="19"/>
      <c r="G92" s="15"/>
      <c r="H92" s="19"/>
      <c r="I92" s="15"/>
      <c r="J92" s="19"/>
      <c r="K92" s="15"/>
      <c r="L92" s="33"/>
      <c r="M92" s="15"/>
      <c r="N92" s="15"/>
    </row>
    <row r="93" spans="1:14" ht="21.75" customHeight="1" x14ac:dyDescent="0.2">
      <c r="A93" s="73"/>
      <c r="B93" s="73"/>
      <c r="D93" s="19"/>
      <c r="E93" s="15"/>
      <c r="F93" s="19"/>
      <c r="G93" s="15"/>
      <c r="H93" s="19"/>
      <c r="I93" s="15"/>
      <c r="J93" s="19"/>
      <c r="K93" s="15"/>
      <c r="L93" s="33"/>
      <c r="M93" s="15"/>
      <c r="N93" s="15"/>
    </row>
    <row r="94" spans="1:14" ht="21.75" customHeight="1" x14ac:dyDescent="0.2">
      <c r="A94" s="73"/>
      <c r="B94" s="73"/>
      <c r="D94" s="19"/>
      <c r="E94" s="15"/>
      <c r="F94" s="19"/>
      <c r="G94" s="15"/>
      <c r="H94" s="19"/>
      <c r="I94" s="15"/>
      <c r="J94" s="19"/>
      <c r="K94" s="15"/>
      <c r="L94" s="33"/>
      <c r="M94" s="15"/>
      <c r="N94" s="15"/>
    </row>
    <row r="95" spans="1:14" ht="21.75" customHeight="1" x14ac:dyDescent="0.2">
      <c r="A95" s="73"/>
      <c r="B95" s="73"/>
      <c r="D95" s="19"/>
      <c r="E95" s="15"/>
      <c r="F95" s="19"/>
      <c r="G95" s="15"/>
      <c r="H95" s="19"/>
      <c r="I95" s="15"/>
      <c r="J95" s="19"/>
      <c r="K95" s="15"/>
      <c r="L95" s="33"/>
      <c r="M95" s="15"/>
      <c r="N95" s="15"/>
    </row>
    <row r="96" spans="1:14" ht="21.75" customHeight="1" x14ac:dyDescent="0.2">
      <c r="A96" s="73"/>
      <c r="B96" s="73"/>
      <c r="D96" s="19"/>
      <c r="E96" s="15"/>
      <c r="F96" s="19"/>
      <c r="G96" s="15"/>
      <c r="H96" s="19"/>
      <c r="I96" s="15"/>
      <c r="J96" s="19"/>
      <c r="K96" s="15"/>
      <c r="L96" s="33"/>
      <c r="M96" s="15"/>
      <c r="N96" s="15"/>
    </row>
    <row r="97" spans="1:14" ht="21.75" customHeight="1" x14ac:dyDescent="0.2">
      <c r="A97" s="73"/>
      <c r="B97" s="73"/>
      <c r="D97" s="19"/>
      <c r="E97" s="15"/>
      <c r="F97" s="19"/>
      <c r="G97" s="15"/>
      <c r="H97" s="19"/>
      <c r="I97" s="15"/>
      <c r="J97" s="19"/>
      <c r="K97" s="15"/>
      <c r="L97" s="33"/>
      <c r="M97" s="15"/>
      <c r="N97" s="15"/>
    </row>
    <row r="98" spans="1:14" ht="21.75" customHeight="1" x14ac:dyDescent="0.2">
      <c r="A98" s="73"/>
      <c r="B98" s="73"/>
      <c r="D98" s="19"/>
      <c r="E98" s="15"/>
      <c r="F98" s="19"/>
      <c r="G98" s="15"/>
      <c r="H98" s="19"/>
      <c r="I98" s="15"/>
      <c r="J98" s="19"/>
      <c r="K98" s="15"/>
      <c r="L98" s="33"/>
      <c r="M98" s="15"/>
      <c r="N98" s="15"/>
    </row>
    <row r="99" spans="1:14" ht="21.75" customHeight="1" x14ac:dyDescent="0.2">
      <c r="A99" s="73"/>
      <c r="B99" s="73"/>
      <c r="D99" s="19"/>
      <c r="E99" s="15"/>
      <c r="F99" s="19"/>
      <c r="G99" s="15"/>
      <c r="H99" s="19"/>
      <c r="I99" s="15"/>
      <c r="J99" s="19"/>
      <c r="K99" s="15"/>
      <c r="L99" s="33"/>
      <c r="M99" s="15"/>
      <c r="N99" s="15"/>
    </row>
    <row r="100" spans="1:14" ht="21.75" customHeight="1" x14ac:dyDescent="0.2">
      <c r="A100" s="73"/>
      <c r="B100" s="73"/>
      <c r="D100" s="19"/>
      <c r="E100" s="15"/>
      <c r="F100" s="19"/>
      <c r="G100" s="15"/>
      <c r="H100" s="19"/>
      <c r="I100" s="15"/>
      <c r="J100" s="19"/>
      <c r="K100" s="15"/>
      <c r="L100" s="33"/>
      <c r="M100" s="15"/>
      <c r="N100" s="15"/>
    </row>
    <row r="101" spans="1:14" ht="21.75" customHeight="1" x14ac:dyDescent="0.2">
      <c r="A101" s="73"/>
      <c r="B101" s="73"/>
      <c r="D101" s="19"/>
      <c r="E101" s="15"/>
      <c r="F101" s="19"/>
      <c r="G101" s="15"/>
      <c r="H101" s="19"/>
      <c r="I101" s="15"/>
      <c r="J101" s="19"/>
      <c r="K101" s="15"/>
      <c r="L101" s="33"/>
      <c r="M101" s="15"/>
      <c r="N101" s="15"/>
    </row>
    <row r="102" spans="1:14" ht="21.75" customHeight="1" x14ac:dyDescent="0.2">
      <c r="A102" s="73"/>
      <c r="B102" s="73"/>
      <c r="D102" s="19"/>
      <c r="E102" s="15"/>
      <c r="F102" s="19"/>
      <c r="G102" s="15"/>
      <c r="H102" s="19"/>
      <c r="I102" s="15"/>
      <c r="J102" s="19"/>
      <c r="K102" s="15"/>
      <c r="L102" s="33"/>
      <c r="M102" s="15"/>
      <c r="N102" s="15"/>
    </row>
    <row r="103" spans="1:14" ht="21.75" customHeight="1" x14ac:dyDescent="0.2">
      <c r="A103" s="73"/>
      <c r="B103" s="73"/>
      <c r="D103" s="19"/>
      <c r="E103" s="15"/>
      <c r="F103" s="19"/>
      <c r="G103" s="15"/>
      <c r="H103" s="19"/>
      <c r="I103" s="15"/>
      <c r="J103" s="19"/>
      <c r="K103" s="15"/>
      <c r="L103" s="33"/>
      <c r="M103" s="15"/>
      <c r="N103" s="15"/>
    </row>
    <row r="104" spans="1:14" ht="21.75" customHeight="1" x14ac:dyDescent="0.2">
      <c r="A104" s="73"/>
      <c r="B104" s="73"/>
      <c r="D104" s="19"/>
      <c r="E104" s="15"/>
      <c r="F104" s="19"/>
      <c r="G104" s="15"/>
      <c r="H104" s="19"/>
      <c r="I104" s="15"/>
      <c r="J104" s="19"/>
      <c r="K104" s="15"/>
      <c r="L104" s="33"/>
      <c r="M104" s="15"/>
      <c r="N104" s="15"/>
    </row>
    <row r="105" spans="1:14" ht="21.75" customHeight="1" x14ac:dyDescent="0.2">
      <c r="A105" s="73"/>
      <c r="B105" s="73"/>
      <c r="D105" s="19"/>
      <c r="E105" s="15"/>
      <c r="F105" s="19"/>
      <c r="G105" s="15"/>
      <c r="H105" s="19"/>
      <c r="I105" s="15"/>
      <c r="J105" s="19"/>
      <c r="K105" s="15"/>
      <c r="L105" s="33"/>
      <c r="M105" s="15"/>
      <c r="N105" s="15"/>
    </row>
    <row r="106" spans="1:14" ht="21.75" customHeight="1" x14ac:dyDescent="0.2">
      <c r="A106" s="73"/>
      <c r="B106" s="73"/>
      <c r="D106" s="19"/>
      <c r="E106" s="15"/>
      <c r="F106" s="19"/>
      <c r="G106" s="15"/>
      <c r="H106" s="19"/>
      <c r="I106" s="15"/>
      <c r="J106" s="19"/>
      <c r="K106" s="15"/>
      <c r="L106" s="33"/>
      <c r="M106" s="15"/>
      <c r="N106" s="15"/>
    </row>
    <row r="107" spans="1:14" ht="21.75" customHeight="1" x14ac:dyDescent="0.2">
      <c r="A107" s="73"/>
      <c r="B107" s="73"/>
      <c r="D107" s="19"/>
      <c r="E107" s="15"/>
      <c r="F107" s="19"/>
      <c r="G107" s="15"/>
      <c r="H107" s="19"/>
      <c r="I107" s="15"/>
      <c r="J107" s="19"/>
      <c r="K107" s="15"/>
      <c r="L107" s="33"/>
      <c r="M107" s="15"/>
      <c r="N107" s="15"/>
    </row>
    <row r="108" spans="1:14" ht="21.75" customHeight="1" x14ac:dyDescent="0.2">
      <c r="A108" s="73"/>
      <c r="B108" s="73"/>
      <c r="D108" s="19"/>
      <c r="E108" s="15"/>
      <c r="F108" s="19"/>
      <c r="G108" s="15"/>
      <c r="H108" s="19"/>
      <c r="I108" s="15"/>
      <c r="J108" s="19"/>
      <c r="K108" s="15"/>
      <c r="L108" s="33"/>
      <c r="M108" s="15"/>
      <c r="N108" s="15"/>
    </row>
    <row r="109" spans="1:14" ht="21.75" customHeight="1" x14ac:dyDescent="0.2">
      <c r="A109" s="73"/>
      <c r="B109" s="73"/>
      <c r="D109" s="19"/>
      <c r="E109" s="15"/>
      <c r="F109" s="19"/>
      <c r="G109" s="15"/>
      <c r="H109" s="19"/>
      <c r="I109" s="15"/>
      <c r="J109" s="19"/>
      <c r="K109" s="15"/>
      <c r="L109" s="33"/>
      <c r="M109" s="15"/>
      <c r="N109" s="15"/>
    </row>
    <row r="110" spans="1:14" ht="21.75" customHeight="1" x14ac:dyDescent="0.2">
      <c r="A110" s="73"/>
      <c r="B110" s="73"/>
      <c r="D110" s="19"/>
      <c r="E110" s="15"/>
      <c r="F110" s="19"/>
      <c r="G110" s="15"/>
      <c r="H110" s="19"/>
      <c r="I110" s="15"/>
      <c r="J110" s="19"/>
      <c r="K110" s="15"/>
      <c r="L110" s="33"/>
      <c r="M110" s="15"/>
      <c r="N110" s="15"/>
    </row>
    <row r="111" spans="1:14" ht="21.75" customHeight="1" x14ac:dyDescent="0.2">
      <c r="A111" s="73"/>
      <c r="B111" s="73"/>
      <c r="D111" s="19"/>
      <c r="E111" s="15"/>
      <c r="F111" s="19"/>
      <c r="G111" s="15"/>
      <c r="H111" s="19"/>
      <c r="I111" s="15"/>
      <c r="J111" s="19"/>
      <c r="K111" s="15"/>
      <c r="L111" s="33"/>
      <c r="M111" s="15"/>
      <c r="N111" s="15"/>
    </row>
    <row r="112" spans="1:14" ht="21.75" customHeight="1" x14ac:dyDescent="0.2">
      <c r="A112" s="73"/>
      <c r="B112" s="73"/>
      <c r="D112" s="19"/>
      <c r="E112" s="15"/>
      <c r="F112" s="19"/>
      <c r="G112" s="15"/>
      <c r="H112" s="19"/>
      <c r="I112" s="15"/>
      <c r="J112" s="19"/>
      <c r="K112" s="15"/>
      <c r="L112" s="33"/>
      <c r="M112" s="15"/>
      <c r="N112" s="15"/>
    </row>
    <row r="113" spans="1:14" ht="21.75" customHeight="1" x14ac:dyDescent="0.2">
      <c r="A113" s="73"/>
      <c r="B113" s="73"/>
      <c r="D113" s="19"/>
      <c r="E113" s="15"/>
      <c r="F113" s="19"/>
      <c r="G113" s="15"/>
      <c r="H113" s="19"/>
      <c r="I113" s="15"/>
      <c r="J113" s="19"/>
      <c r="K113" s="15"/>
      <c r="L113" s="33"/>
      <c r="M113" s="15"/>
      <c r="N113" s="15"/>
    </row>
    <row r="114" spans="1:14" ht="21.75" customHeight="1" x14ac:dyDescent="0.2">
      <c r="A114" s="73"/>
      <c r="B114" s="73"/>
      <c r="D114" s="19"/>
      <c r="E114" s="15"/>
      <c r="F114" s="19"/>
      <c r="G114" s="15"/>
      <c r="H114" s="19"/>
      <c r="I114" s="15"/>
      <c r="J114" s="19"/>
      <c r="K114" s="15"/>
      <c r="L114" s="33"/>
      <c r="M114" s="15"/>
      <c r="N114" s="15"/>
    </row>
    <row r="115" spans="1:14" ht="21.75" customHeight="1" x14ac:dyDescent="0.2">
      <c r="A115" s="73"/>
      <c r="B115" s="73"/>
      <c r="D115" s="19"/>
      <c r="E115" s="15"/>
      <c r="F115" s="19"/>
      <c r="G115" s="15"/>
      <c r="H115" s="19"/>
      <c r="I115" s="15"/>
      <c r="J115" s="19"/>
      <c r="K115" s="15"/>
      <c r="L115" s="33"/>
      <c r="M115" s="15"/>
      <c r="N115" s="15"/>
    </row>
    <row r="116" spans="1:14" ht="21.75" customHeight="1" x14ac:dyDescent="0.2">
      <c r="A116" s="73"/>
      <c r="B116" s="73"/>
      <c r="D116" s="19"/>
      <c r="E116" s="15"/>
      <c r="F116" s="19"/>
      <c r="G116" s="15"/>
      <c r="H116" s="19"/>
      <c r="I116" s="15"/>
      <c r="J116" s="19"/>
      <c r="K116" s="15"/>
      <c r="L116" s="33"/>
      <c r="M116" s="15"/>
      <c r="N116" s="15"/>
    </row>
    <row r="117" spans="1:14" ht="21.75" customHeight="1" x14ac:dyDescent="0.2">
      <c r="A117" s="73"/>
      <c r="B117" s="73"/>
      <c r="D117" s="19"/>
      <c r="E117" s="15"/>
      <c r="F117" s="19"/>
      <c r="G117" s="15"/>
      <c r="H117" s="19"/>
      <c r="I117" s="15"/>
      <c r="J117" s="19"/>
      <c r="K117" s="15"/>
      <c r="L117" s="33"/>
      <c r="M117" s="15"/>
      <c r="N117" s="15"/>
    </row>
    <row r="118" spans="1:14" ht="21.75" customHeight="1" x14ac:dyDescent="0.2">
      <c r="A118" s="73"/>
      <c r="B118" s="73"/>
      <c r="D118" s="19"/>
      <c r="E118" s="15"/>
      <c r="F118" s="19"/>
      <c r="G118" s="15"/>
      <c r="H118" s="19"/>
      <c r="I118" s="15"/>
      <c r="J118" s="19"/>
      <c r="K118" s="15"/>
      <c r="L118" s="33"/>
      <c r="M118" s="15"/>
      <c r="N118" s="15"/>
    </row>
    <row r="119" spans="1:14" ht="21.75" customHeight="1" x14ac:dyDescent="0.2">
      <c r="A119" s="73"/>
      <c r="B119" s="73"/>
      <c r="D119" s="19"/>
      <c r="E119" s="15"/>
      <c r="F119" s="19"/>
      <c r="G119" s="15"/>
      <c r="H119" s="19"/>
      <c r="I119" s="15"/>
      <c r="J119" s="19"/>
      <c r="K119" s="15"/>
      <c r="L119" s="33"/>
      <c r="M119" s="15"/>
      <c r="N119" s="15"/>
    </row>
    <row r="120" spans="1:14" ht="21.75" customHeight="1" x14ac:dyDescent="0.2">
      <c r="A120" s="73"/>
      <c r="B120" s="73"/>
      <c r="D120" s="19"/>
      <c r="E120" s="15"/>
      <c r="F120" s="19"/>
      <c r="G120" s="15"/>
      <c r="H120" s="19"/>
      <c r="I120" s="15"/>
      <c r="J120" s="19"/>
      <c r="K120" s="15"/>
      <c r="L120" s="33"/>
      <c r="M120" s="15"/>
      <c r="N120" s="15"/>
    </row>
    <row r="121" spans="1:14" ht="21.75" customHeight="1" x14ac:dyDescent="0.2">
      <c r="A121" s="73"/>
      <c r="B121" s="73"/>
      <c r="D121" s="19"/>
      <c r="E121" s="15"/>
      <c r="F121" s="19"/>
      <c r="G121" s="15"/>
      <c r="H121" s="19"/>
      <c r="I121" s="15"/>
      <c r="J121" s="19"/>
      <c r="K121" s="15"/>
      <c r="L121" s="33"/>
      <c r="M121" s="15"/>
      <c r="N121" s="15"/>
    </row>
    <row r="122" spans="1:14" ht="21.75" customHeight="1" x14ac:dyDescent="0.2">
      <c r="A122" s="73"/>
      <c r="B122" s="73"/>
      <c r="D122" s="19"/>
      <c r="E122" s="15"/>
      <c r="F122" s="19"/>
      <c r="G122" s="15"/>
      <c r="H122" s="19"/>
      <c r="I122" s="15"/>
      <c r="J122" s="19"/>
      <c r="K122" s="15"/>
      <c r="L122" s="33"/>
      <c r="M122" s="15"/>
      <c r="N122" s="15"/>
    </row>
    <row r="123" spans="1:14" ht="21.75" customHeight="1" x14ac:dyDescent="0.2">
      <c r="A123" s="73"/>
      <c r="B123" s="73"/>
      <c r="D123" s="19"/>
      <c r="E123" s="15"/>
      <c r="F123" s="19"/>
      <c r="G123" s="15"/>
      <c r="H123" s="19"/>
      <c r="I123" s="15"/>
      <c r="J123" s="19"/>
      <c r="K123" s="15"/>
      <c r="L123" s="33"/>
      <c r="M123" s="15"/>
      <c r="N123" s="15"/>
    </row>
    <row r="124" spans="1:14" ht="21.75" customHeight="1" x14ac:dyDescent="0.2">
      <c r="A124" s="73"/>
      <c r="B124" s="73"/>
      <c r="D124" s="19"/>
      <c r="E124" s="15"/>
      <c r="F124" s="19"/>
      <c r="G124" s="15"/>
      <c r="H124" s="19"/>
      <c r="I124" s="15"/>
      <c r="J124" s="19"/>
      <c r="K124" s="15"/>
      <c r="L124" s="33"/>
      <c r="M124" s="15"/>
      <c r="N124" s="15"/>
    </row>
    <row r="125" spans="1:14" ht="21.75" customHeight="1" x14ac:dyDescent="0.2">
      <c r="A125" s="73"/>
      <c r="B125" s="73"/>
      <c r="D125" s="19"/>
      <c r="E125" s="15"/>
      <c r="F125" s="19"/>
      <c r="G125" s="15"/>
      <c r="H125" s="19"/>
      <c r="I125" s="15"/>
      <c r="J125" s="19"/>
      <c r="K125" s="15"/>
      <c r="L125" s="33"/>
      <c r="M125" s="15"/>
      <c r="N125" s="15"/>
    </row>
    <row r="126" spans="1:14" ht="21.75" customHeight="1" x14ac:dyDescent="0.2">
      <c r="A126" s="73"/>
      <c r="B126" s="73"/>
      <c r="D126" s="19"/>
      <c r="E126" s="15"/>
      <c r="F126" s="19"/>
      <c r="G126" s="15"/>
      <c r="H126" s="19"/>
      <c r="I126" s="15"/>
      <c r="J126" s="19"/>
      <c r="K126" s="15"/>
      <c r="L126" s="33"/>
      <c r="M126" s="15"/>
      <c r="N126" s="15"/>
    </row>
    <row r="127" spans="1:14" ht="21.75" customHeight="1" x14ac:dyDescent="0.2">
      <c r="A127" s="73"/>
      <c r="B127" s="73"/>
      <c r="D127" s="19"/>
      <c r="E127" s="15"/>
      <c r="F127" s="19"/>
      <c r="G127" s="15"/>
      <c r="H127" s="19"/>
      <c r="I127" s="15"/>
      <c r="J127" s="19"/>
      <c r="K127" s="15"/>
      <c r="L127" s="33"/>
      <c r="M127" s="15"/>
      <c r="N127" s="15"/>
    </row>
    <row r="128" spans="1:14" ht="21.75" customHeight="1" x14ac:dyDescent="0.2">
      <c r="A128" s="73"/>
      <c r="B128" s="73"/>
      <c r="D128" s="19"/>
      <c r="E128" s="15"/>
      <c r="F128" s="19"/>
      <c r="G128" s="15"/>
      <c r="H128" s="19"/>
      <c r="I128" s="15"/>
      <c r="J128" s="19"/>
      <c r="K128" s="15"/>
      <c r="L128" s="33"/>
      <c r="M128" s="15"/>
      <c r="N128" s="15"/>
    </row>
    <row r="129" spans="1:14" ht="21.75" customHeight="1" x14ac:dyDescent="0.2">
      <c r="A129" s="73"/>
      <c r="B129" s="73"/>
      <c r="D129" s="19"/>
      <c r="E129" s="15"/>
      <c r="F129" s="19"/>
      <c r="G129" s="15"/>
      <c r="H129" s="19"/>
      <c r="I129" s="15"/>
      <c r="J129" s="19"/>
      <c r="K129" s="15"/>
      <c r="L129" s="33"/>
      <c r="M129" s="15"/>
      <c r="N129" s="15"/>
    </row>
    <row r="130" spans="1:14" ht="21.75" customHeight="1" x14ac:dyDescent="0.2">
      <c r="A130" s="73"/>
      <c r="B130" s="73"/>
      <c r="D130" s="19"/>
      <c r="E130" s="15"/>
      <c r="F130" s="19"/>
      <c r="G130" s="15"/>
      <c r="H130" s="19"/>
      <c r="I130" s="15"/>
      <c r="J130" s="19"/>
      <c r="K130" s="15"/>
      <c r="L130" s="33"/>
      <c r="M130" s="15"/>
      <c r="N130" s="15"/>
    </row>
    <row r="131" spans="1:14" ht="21.75" customHeight="1" x14ac:dyDescent="0.2">
      <c r="A131" s="73"/>
      <c r="B131" s="73"/>
      <c r="D131" s="19"/>
      <c r="E131" s="15"/>
      <c r="F131" s="19"/>
      <c r="G131" s="15"/>
      <c r="H131" s="19"/>
      <c r="I131" s="15"/>
      <c r="J131" s="19"/>
      <c r="K131" s="15"/>
      <c r="L131" s="33"/>
      <c r="M131" s="15"/>
      <c r="N131" s="15"/>
    </row>
    <row r="132" spans="1:14" ht="21.75" customHeight="1" x14ac:dyDescent="0.2">
      <c r="A132" s="73"/>
      <c r="B132" s="73"/>
      <c r="D132" s="19"/>
      <c r="E132" s="15"/>
      <c r="F132" s="19"/>
      <c r="G132" s="15"/>
      <c r="H132" s="19"/>
      <c r="I132" s="15"/>
      <c r="J132" s="19"/>
      <c r="K132" s="15"/>
      <c r="L132" s="33"/>
      <c r="M132" s="15"/>
      <c r="N132" s="15"/>
    </row>
    <row r="133" spans="1:14" ht="21.75" customHeight="1" x14ac:dyDescent="0.2">
      <c r="A133" s="73"/>
      <c r="B133" s="73"/>
      <c r="D133" s="19"/>
      <c r="E133" s="15"/>
      <c r="F133" s="19"/>
      <c r="G133" s="15"/>
      <c r="H133" s="19"/>
      <c r="I133" s="15"/>
      <c r="J133" s="19"/>
      <c r="K133" s="15"/>
      <c r="L133" s="33"/>
      <c r="M133" s="15"/>
      <c r="N133" s="15"/>
    </row>
    <row r="134" spans="1:14" ht="21.75" customHeight="1" x14ac:dyDescent="0.2">
      <c r="A134" s="73"/>
      <c r="B134" s="73"/>
      <c r="D134" s="19"/>
      <c r="E134" s="15"/>
      <c r="F134" s="19"/>
      <c r="G134" s="15"/>
      <c r="H134" s="19"/>
      <c r="I134" s="15"/>
      <c r="J134" s="19"/>
      <c r="K134" s="15"/>
      <c r="L134" s="33"/>
      <c r="M134" s="15"/>
      <c r="N134" s="15"/>
    </row>
    <row r="135" spans="1:14" ht="21.75" customHeight="1" x14ac:dyDescent="0.2">
      <c r="A135" s="73"/>
      <c r="B135" s="73"/>
      <c r="D135" s="19"/>
      <c r="E135" s="15"/>
      <c r="F135" s="19"/>
      <c r="G135" s="15"/>
      <c r="H135" s="19"/>
      <c r="I135" s="15"/>
      <c r="J135" s="19"/>
      <c r="K135" s="15"/>
      <c r="L135" s="33"/>
      <c r="M135" s="15"/>
      <c r="N135" s="15"/>
    </row>
    <row r="136" spans="1:14" ht="21.75" customHeight="1" x14ac:dyDescent="0.2">
      <c r="A136" s="73"/>
      <c r="B136" s="73"/>
      <c r="D136" s="19"/>
      <c r="E136" s="15"/>
      <c r="F136" s="19"/>
      <c r="G136" s="15"/>
      <c r="H136" s="19"/>
      <c r="I136" s="15"/>
      <c r="J136" s="19"/>
      <c r="K136" s="15"/>
      <c r="L136" s="33"/>
      <c r="M136" s="15"/>
      <c r="N136" s="15"/>
    </row>
    <row r="137" spans="1:14" ht="21.75" customHeight="1" x14ac:dyDescent="0.2">
      <c r="A137" s="73"/>
      <c r="B137" s="73"/>
      <c r="D137" s="19"/>
      <c r="E137" s="15"/>
      <c r="F137" s="19"/>
      <c r="G137" s="15"/>
      <c r="H137" s="19"/>
      <c r="I137" s="15"/>
      <c r="J137" s="19"/>
      <c r="K137" s="15"/>
      <c r="L137" s="33"/>
      <c r="M137" s="15"/>
      <c r="N137" s="15"/>
    </row>
    <row r="138" spans="1:14" ht="21.75" customHeight="1" x14ac:dyDescent="0.2">
      <c r="A138" s="73"/>
      <c r="B138" s="73"/>
      <c r="D138" s="19"/>
      <c r="E138" s="15"/>
      <c r="F138" s="19"/>
      <c r="G138" s="15"/>
      <c r="H138" s="19"/>
      <c r="I138" s="15"/>
      <c r="J138" s="19"/>
      <c r="K138" s="15"/>
      <c r="L138" s="33"/>
      <c r="M138" s="15"/>
      <c r="N138" s="15"/>
    </row>
    <row r="139" spans="1:14" ht="21.75" customHeight="1" x14ac:dyDescent="0.2">
      <c r="A139" s="73"/>
      <c r="B139" s="73"/>
      <c r="D139" s="19"/>
      <c r="E139" s="15"/>
      <c r="F139" s="19"/>
      <c r="G139" s="15"/>
      <c r="H139" s="19"/>
      <c r="I139" s="15"/>
      <c r="J139" s="19"/>
      <c r="K139" s="15"/>
      <c r="L139" s="33"/>
      <c r="M139" s="15"/>
      <c r="N139" s="15"/>
    </row>
    <row r="140" spans="1:14" ht="21.75" customHeight="1" x14ac:dyDescent="0.2">
      <c r="A140" s="73"/>
      <c r="B140" s="73"/>
      <c r="D140" s="19"/>
      <c r="E140" s="15"/>
      <c r="F140" s="19"/>
      <c r="G140" s="15"/>
      <c r="H140" s="19"/>
      <c r="I140" s="15"/>
      <c r="J140" s="19"/>
      <c r="K140" s="15"/>
      <c r="L140" s="33"/>
      <c r="M140" s="15"/>
      <c r="N140" s="15"/>
    </row>
    <row r="141" spans="1:14" ht="21.75" customHeight="1" x14ac:dyDescent="0.2">
      <c r="A141" s="73"/>
      <c r="B141" s="73"/>
      <c r="D141" s="19"/>
      <c r="E141" s="15"/>
      <c r="F141" s="19"/>
      <c r="G141" s="15"/>
      <c r="H141" s="19"/>
      <c r="I141" s="15"/>
      <c r="J141" s="19"/>
      <c r="K141" s="15"/>
      <c r="L141" s="33"/>
      <c r="M141" s="15"/>
      <c r="N141" s="15"/>
    </row>
    <row r="142" spans="1:14" ht="21.75" customHeight="1" x14ac:dyDescent="0.2">
      <c r="A142" s="73"/>
      <c r="B142" s="73"/>
      <c r="D142" s="19"/>
      <c r="E142" s="15"/>
      <c r="F142" s="19"/>
      <c r="G142" s="15"/>
      <c r="H142" s="19"/>
      <c r="I142" s="15"/>
      <c r="J142" s="19"/>
      <c r="K142" s="15"/>
      <c r="L142" s="33"/>
      <c r="M142" s="15"/>
      <c r="N142" s="15"/>
    </row>
    <row r="143" spans="1:14" ht="21.75" customHeight="1" x14ac:dyDescent="0.2">
      <c r="A143" s="73"/>
      <c r="B143" s="73"/>
      <c r="D143" s="19"/>
      <c r="E143" s="15"/>
      <c r="F143" s="19"/>
      <c r="G143" s="15"/>
      <c r="H143" s="19"/>
      <c r="I143" s="15"/>
      <c r="J143" s="19"/>
      <c r="K143" s="15"/>
      <c r="L143" s="33"/>
      <c r="M143" s="15"/>
      <c r="N143" s="15"/>
    </row>
    <row r="144" spans="1:14" ht="21.75" customHeight="1" x14ac:dyDescent="0.2">
      <c r="A144" s="73"/>
      <c r="B144" s="73"/>
      <c r="D144" s="19"/>
      <c r="E144" s="15"/>
      <c r="F144" s="19"/>
      <c r="G144" s="15"/>
      <c r="H144" s="19"/>
      <c r="I144" s="15"/>
      <c r="J144" s="19"/>
      <c r="K144" s="15"/>
      <c r="L144" s="33"/>
      <c r="M144" s="15"/>
      <c r="N144" s="15"/>
    </row>
    <row r="145" spans="1:14" ht="21.75" customHeight="1" x14ac:dyDescent="0.2">
      <c r="A145" s="73"/>
      <c r="B145" s="73"/>
      <c r="D145" s="19"/>
      <c r="E145" s="15"/>
      <c r="F145" s="19"/>
      <c r="G145" s="15"/>
      <c r="H145" s="19"/>
      <c r="I145" s="15"/>
      <c r="J145" s="19"/>
      <c r="K145" s="15"/>
      <c r="L145" s="33"/>
      <c r="M145" s="15"/>
      <c r="N145" s="15"/>
    </row>
    <row r="146" spans="1:14" ht="21.75" customHeight="1" x14ac:dyDescent="0.2">
      <c r="A146" s="73"/>
      <c r="B146" s="73"/>
      <c r="D146" s="19"/>
      <c r="E146" s="15"/>
      <c r="F146" s="19"/>
      <c r="G146" s="15"/>
      <c r="H146" s="19"/>
      <c r="I146" s="15"/>
      <c r="J146" s="19"/>
      <c r="K146" s="15"/>
      <c r="L146" s="33"/>
      <c r="M146" s="15"/>
      <c r="N146" s="15"/>
    </row>
    <row r="147" spans="1:14" ht="21.75" customHeight="1" x14ac:dyDescent="0.2">
      <c r="A147" s="73"/>
      <c r="B147" s="73"/>
      <c r="D147" s="19"/>
      <c r="E147" s="15"/>
      <c r="F147" s="19"/>
      <c r="G147" s="15"/>
      <c r="H147" s="19"/>
      <c r="I147" s="15"/>
      <c r="J147" s="19"/>
      <c r="K147" s="15"/>
      <c r="L147" s="33"/>
      <c r="M147" s="15"/>
      <c r="N147" s="15"/>
    </row>
    <row r="148" spans="1:14" ht="21.75" customHeight="1" x14ac:dyDescent="0.2">
      <c r="A148" s="73"/>
      <c r="B148" s="73"/>
      <c r="D148" s="19"/>
      <c r="E148" s="15"/>
      <c r="F148" s="19"/>
      <c r="G148" s="15"/>
      <c r="H148" s="19"/>
      <c r="I148" s="15"/>
      <c r="J148" s="19"/>
      <c r="K148" s="15"/>
      <c r="L148" s="33"/>
      <c r="M148" s="15"/>
      <c r="N148" s="15"/>
    </row>
    <row r="149" spans="1:14" ht="21.75" customHeight="1" x14ac:dyDescent="0.2">
      <c r="A149" s="73"/>
      <c r="B149" s="73"/>
      <c r="D149" s="19"/>
      <c r="E149" s="15"/>
      <c r="F149" s="19"/>
      <c r="G149" s="15"/>
      <c r="H149" s="19"/>
      <c r="I149" s="15"/>
      <c r="J149" s="19"/>
      <c r="K149" s="15"/>
      <c r="L149" s="33"/>
      <c r="M149" s="15"/>
      <c r="N149" s="15"/>
    </row>
    <row r="150" spans="1:14" ht="21.75" customHeight="1" x14ac:dyDescent="0.2">
      <c r="A150" s="73"/>
      <c r="B150" s="73"/>
      <c r="D150" s="19"/>
      <c r="E150" s="15"/>
      <c r="F150" s="19"/>
      <c r="G150" s="15"/>
      <c r="H150" s="19"/>
      <c r="I150" s="15"/>
      <c r="J150" s="19"/>
      <c r="K150" s="15"/>
      <c r="L150" s="33"/>
      <c r="M150" s="15"/>
      <c r="N150" s="15"/>
    </row>
    <row r="151" spans="1:14" ht="21.75" customHeight="1" x14ac:dyDescent="0.2">
      <c r="A151" s="73"/>
      <c r="B151" s="73"/>
      <c r="D151" s="19"/>
      <c r="E151" s="15"/>
      <c r="F151" s="19"/>
      <c r="G151" s="15"/>
      <c r="H151" s="19"/>
      <c r="I151" s="15"/>
      <c r="J151" s="19"/>
      <c r="K151" s="15"/>
      <c r="L151" s="33"/>
      <c r="M151" s="15"/>
      <c r="N151" s="15"/>
    </row>
    <row r="152" spans="1:14" ht="21.75" customHeight="1" x14ac:dyDescent="0.2">
      <c r="A152" s="73"/>
      <c r="B152" s="73"/>
      <c r="D152" s="19"/>
      <c r="E152" s="15"/>
      <c r="F152" s="19"/>
      <c r="G152" s="15"/>
      <c r="H152" s="19"/>
      <c r="I152" s="15"/>
      <c r="J152" s="19"/>
      <c r="K152" s="15"/>
      <c r="L152" s="33"/>
      <c r="M152" s="15"/>
      <c r="N152" s="15"/>
    </row>
    <row r="153" spans="1:14" ht="21.75" customHeight="1" x14ac:dyDescent="0.2">
      <c r="A153" s="73"/>
      <c r="B153" s="73"/>
      <c r="D153" s="19"/>
      <c r="E153" s="15"/>
      <c r="F153" s="19"/>
      <c r="G153" s="15"/>
      <c r="H153" s="19"/>
      <c r="I153" s="15"/>
      <c r="J153" s="19"/>
      <c r="K153" s="15"/>
      <c r="L153" s="33"/>
      <c r="M153" s="15"/>
      <c r="N153" s="15"/>
    </row>
    <row r="154" spans="1:14" ht="21.75" customHeight="1" x14ac:dyDescent="0.2">
      <c r="A154" s="73"/>
      <c r="B154" s="73"/>
      <c r="D154" s="19"/>
      <c r="E154" s="15"/>
      <c r="F154" s="19"/>
      <c r="G154" s="15"/>
      <c r="H154" s="19"/>
      <c r="I154" s="15"/>
      <c r="J154" s="19"/>
      <c r="K154" s="15"/>
      <c r="L154" s="33"/>
      <c r="M154" s="15"/>
      <c r="N154" s="15"/>
    </row>
    <row r="155" spans="1:14" ht="21.75" customHeight="1" x14ac:dyDescent="0.2">
      <c r="A155" s="73"/>
      <c r="B155" s="73"/>
      <c r="D155" s="19"/>
      <c r="E155" s="15"/>
      <c r="F155" s="19"/>
      <c r="G155" s="15"/>
      <c r="H155" s="19"/>
      <c r="I155" s="15"/>
      <c r="J155" s="19"/>
      <c r="K155" s="15"/>
      <c r="L155" s="33"/>
      <c r="M155" s="15"/>
      <c r="N155" s="15"/>
    </row>
    <row r="156" spans="1:14" ht="21.75" customHeight="1" x14ac:dyDescent="0.2">
      <c r="A156" s="73"/>
      <c r="B156" s="73"/>
      <c r="D156" s="19"/>
      <c r="E156" s="15"/>
      <c r="F156" s="19"/>
      <c r="G156" s="15"/>
      <c r="H156" s="19"/>
      <c r="I156" s="15"/>
      <c r="J156" s="19"/>
      <c r="K156" s="15"/>
      <c r="L156" s="33"/>
      <c r="M156" s="15"/>
      <c r="N156" s="15"/>
    </row>
    <row r="157" spans="1:14" ht="21.75" customHeight="1" x14ac:dyDescent="0.2">
      <c r="A157" s="73"/>
      <c r="B157" s="73"/>
      <c r="D157" s="19"/>
      <c r="E157" s="15"/>
      <c r="F157" s="19"/>
      <c r="G157" s="15"/>
      <c r="H157" s="19"/>
      <c r="I157" s="15"/>
      <c r="J157" s="19"/>
      <c r="K157" s="15"/>
      <c r="L157" s="33"/>
      <c r="M157" s="15"/>
      <c r="N157" s="15"/>
    </row>
    <row r="158" spans="1:14" ht="21.75" customHeight="1" x14ac:dyDescent="0.2">
      <c r="A158" s="73"/>
      <c r="B158" s="73"/>
      <c r="D158" s="19"/>
      <c r="E158" s="15"/>
      <c r="F158" s="19"/>
      <c r="G158" s="15"/>
      <c r="H158" s="19"/>
      <c r="I158" s="15"/>
      <c r="J158" s="19"/>
      <c r="K158" s="15"/>
      <c r="L158" s="33"/>
      <c r="M158" s="15"/>
      <c r="N158" s="15"/>
    </row>
    <row r="159" spans="1:14" ht="21.75" customHeight="1" x14ac:dyDescent="0.2">
      <c r="A159" s="73"/>
      <c r="B159" s="73"/>
      <c r="D159" s="19"/>
      <c r="E159" s="15"/>
      <c r="F159" s="19"/>
      <c r="G159" s="15"/>
      <c r="H159" s="19"/>
      <c r="I159" s="15"/>
      <c r="J159" s="19"/>
      <c r="K159" s="15"/>
      <c r="L159" s="33"/>
      <c r="M159" s="15"/>
      <c r="N159" s="15"/>
    </row>
    <row r="160" spans="1:14" ht="21.75" customHeight="1" x14ac:dyDescent="0.2">
      <c r="A160" s="73"/>
      <c r="B160" s="73"/>
      <c r="D160" s="19"/>
      <c r="E160" s="15"/>
      <c r="F160" s="19"/>
      <c r="G160" s="15"/>
      <c r="H160" s="19"/>
      <c r="I160" s="15"/>
      <c r="J160" s="19"/>
      <c r="K160" s="15"/>
      <c r="L160" s="33"/>
      <c r="M160" s="15"/>
      <c r="N160" s="15"/>
    </row>
    <row r="161" spans="1:14" ht="21.75" customHeight="1" x14ac:dyDescent="0.2">
      <c r="A161" s="73"/>
      <c r="B161" s="73"/>
      <c r="D161" s="19"/>
      <c r="E161" s="15"/>
      <c r="F161" s="19"/>
      <c r="G161" s="15"/>
      <c r="H161" s="19"/>
      <c r="I161" s="15"/>
      <c r="J161" s="19"/>
      <c r="K161" s="15"/>
      <c r="L161" s="33"/>
      <c r="M161" s="15"/>
      <c r="N161" s="15"/>
    </row>
    <row r="162" spans="1:14" ht="21.75" customHeight="1" x14ac:dyDescent="0.2">
      <c r="A162" s="73"/>
      <c r="B162" s="73"/>
      <c r="D162" s="19"/>
      <c r="E162" s="15"/>
      <c r="F162" s="19"/>
      <c r="G162" s="15"/>
      <c r="H162" s="19"/>
      <c r="I162" s="15"/>
      <c r="J162" s="19"/>
      <c r="K162" s="15"/>
      <c r="L162" s="33"/>
      <c r="M162" s="15"/>
      <c r="N162" s="15"/>
    </row>
    <row r="163" spans="1:14" ht="21.75" customHeight="1" x14ac:dyDescent="0.2">
      <c r="A163" s="73"/>
      <c r="B163" s="73"/>
      <c r="D163" s="19"/>
      <c r="E163" s="15"/>
      <c r="F163" s="19"/>
      <c r="G163" s="15"/>
      <c r="H163" s="19"/>
      <c r="I163" s="15"/>
      <c r="J163" s="19"/>
      <c r="K163" s="15"/>
      <c r="L163" s="33"/>
      <c r="M163" s="15"/>
      <c r="N163" s="15"/>
    </row>
    <row r="164" spans="1:14" ht="21.75" customHeight="1" x14ac:dyDescent="0.2">
      <c r="A164" s="73"/>
      <c r="B164" s="73"/>
      <c r="D164" s="19"/>
      <c r="E164" s="15"/>
      <c r="F164" s="19"/>
      <c r="G164" s="15"/>
      <c r="H164" s="19"/>
      <c r="I164" s="15"/>
      <c r="J164" s="19"/>
      <c r="K164" s="15"/>
      <c r="L164" s="33"/>
      <c r="M164" s="15"/>
      <c r="N164" s="15"/>
    </row>
    <row r="165" spans="1:14" ht="21.75" customHeight="1" x14ac:dyDescent="0.2">
      <c r="A165" s="73"/>
      <c r="B165" s="73"/>
      <c r="D165" s="19"/>
      <c r="E165" s="15"/>
      <c r="F165" s="19"/>
      <c r="G165" s="15"/>
      <c r="H165" s="19"/>
      <c r="I165" s="15"/>
      <c r="J165" s="19"/>
      <c r="K165" s="15"/>
      <c r="L165" s="33"/>
      <c r="M165" s="15"/>
      <c r="N165" s="15"/>
    </row>
    <row r="166" spans="1:14" ht="21.75" customHeight="1" x14ac:dyDescent="0.2">
      <c r="A166" s="73"/>
      <c r="B166" s="73"/>
      <c r="D166" s="19"/>
      <c r="E166" s="15"/>
      <c r="F166" s="19"/>
      <c r="G166" s="15"/>
      <c r="H166" s="19"/>
      <c r="I166" s="15"/>
      <c r="J166" s="19"/>
      <c r="K166" s="15"/>
      <c r="L166" s="33"/>
      <c r="M166" s="15"/>
      <c r="N166" s="15"/>
    </row>
    <row r="167" spans="1:14" ht="21.75" customHeight="1" x14ac:dyDescent="0.2">
      <c r="A167" s="73"/>
      <c r="B167" s="73"/>
      <c r="D167" s="19"/>
      <c r="E167" s="15"/>
      <c r="F167" s="19"/>
      <c r="G167" s="15"/>
      <c r="H167" s="19"/>
      <c r="I167" s="15"/>
      <c r="J167" s="19"/>
      <c r="K167" s="15"/>
      <c r="L167" s="33"/>
      <c r="M167" s="15"/>
      <c r="N167" s="15"/>
    </row>
    <row r="168" spans="1:14" ht="21.75" customHeight="1" x14ac:dyDescent="0.2">
      <c r="A168" s="73"/>
      <c r="B168" s="73"/>
      <c r="D168" s="19"/>
      <c r="E168" s="15"/>
      <c r="F168" s="19"/>
      <c r="G168" s="15"/>
      <c r="H168" s="19"/>
      <c r="I168" s="15"/>
      <c r="J168" s="19"/>
      <c r="K168" s="15"/>
      <c r="L168" s="33"/>
      <c r="M168" s="15"/>
      <c r="N168" s="15"/>
    </row>
    <row r="169" spans="1:14" ht="21.75" customHeight="1" x14ac:dyDescent="0.2">
      <c r="A169" s="73"/>
      <c r="B169" s="73"/>
      <c r="D169" s="19"/>
      <c r="E169" s="15"/>
      <c r="F169" s="19"/>
      <c r="G169" s="15"/>
      <c r="H169" s="19"/>
      <c r="I169" s="15"/>
      <c r="J169" s="19"/>
      <c r="K169" s="15"/>
      <c r="L169" s="33"/>
      <c r="M169" s="15"/>
      <c r="N169" s="15"/>
    </row>
    <row r="170" spans="1:14" ht="21.75" customHeight="1" x14ac:dyDescent="0.2">
      <c r="A170" s="73"/>
      <c r="B170" s="73"/>
      <c r="D170" s="19"/>
      <c r="E170" s="15"/>
      <c r="F170" s="19"/>
      <c r="G170" s="15"/>
      <c r="H170" s="19"/>
      <c r="I170" s="15"/>
      <c r="J170" s="19"/>
      <c r="K170" s="15"/>
      <c r="L170" s="33"/>
      <c r="M170" s="15"/>
      <c r="N170" s="15"/>
    </row>
    <row r="171" spans="1:14" ht="21.75" customHeight="1" x14ac:dyDescent="0.2">
      <c r="A171" s="73"/>
      <c r="B171" s="73"/>
      <c r="D171" s="19"/>
      <c r="E171" s="15"/>
      <c r="F171" s="19"/>
      <c r="G171" s="15"/>
      <c r="H171" s="19"/>
      <c r="I171" s="15"/>
      <c r="J171" s="19"/>
      <c r="K171" s="15"/>
      <c r="L171" s="33"/>
      <c r="M171" s="15"/>
      <c r="N171" s="15"/>
    </row>
    <row r="172" spans="1:14" ht="21.75" customHeight="1" x14ac:dyDescent="0.2">
      <c r="A172" s="73"/>
      <c r="B172" s="73"/>
      <c r="D172" s="19"/>
      <c r="E172" s="15"/>
      <c r="F172" s="19"/>
      <c r="G172" s="15"/>
      <c r="H172" s="19"/>
      <c r="I172" s="15"/>
      <c r="J172" s="19"/>
      <c r="K172" s="15"/>
      <c r="L172" s="33"/>
      <c r="M172" s="15"/>
      <c r="N172" s="15"/>
    </row>
    <row r="173" spans="1:14" ht="21.75" customHeight="1" x14ac:dyDescent="0.2">
      <c r="A173" s="73"/>
      <c r="B173" s="73"/>
      <c r="D173" s="19"/>
      <c r="E173" s="15"/>
      <c r="F173" s="19"/>
      <c r="G173" s="15"/>
      <c r="H173" s="19"/>
      <c r="I173" s="15"/>
      <c r="J173" s="19"/>
      <c r="K173" s="15"/>
      <c r="L173" s="33"/>
      <c r="M173" s="15"/>
      <c r="N173" s="15"/>
    </row>
    <row r="174" spans="1:14" ht="21.75" customHeight="1" x14ac:dyDescent="0.2">
      <c r="A174" s="73"/>
      <c r="B174" s="73"/>
      <c r="D174" s="19"/>
      <c r="E174" s="15"/>
      <c r="F174" s="19"/>
      <c r="G174" s="15"/>
      <c r="H174" s="19"/>
      <c r="I174" s="15"/>
      <c r="J174" s="19"/>
      <c r="K174" s="15"/>
      <c r="L174" s="33"/>
      <c r="M174" s="15"/>
      <c r="N174" s="15"/>
    </row>
    <row r="175" spans="1:14" ht="21.75" customHeight="1" x14ac:dyDescent="0.2">
      <c r="A175" s="73"/>
      <c r="B175" s="73"/>
      <c r="D175" s="19"/>
      <c r="E175" s="15"/>
      <c r="F175" s="19"/>
      <c r="G175" s="15"/>
      <c r="H175" s="19"/>
      <c r="I175" s="15"/>
      <c r="J175" s="19"/>
      <c r="K175" s="15"/>
      <c r="L175" s="33"/>
      <c r="M175" s="15"/>
      <c r="N175" s="15"/>
    </row>
    <row r="176" spans="1:14" ht="21.75" customHeight="1" x14ac:dyDescent="0.2">
      <c r="A176" s="73"/>
      <c r="B176" s="73"/>
      <c r="D176" s="19"/>
      <c r="E176" s="15"/>
      <c r="F176" s="19"/>
      <c r="G176" s="15"/>
      <c r="H176" s="19"/>
      <c r="I176" s="15"/>
      <c r="J176" s="19"/>
      <c r="K176" s="15"/>
      <c r="L176" s="33"/>
      <c r="M176" s="15"/>
      <c r="N176" s="15"/>
    </row>
    <row r="177" spans="1:14" ht="21.75" customHeight="1" x14ac:dyDescent="0.2">
      <c r="A177" s="73"/>
      <c r="B177" s="73"/>
      <c r="D177" s="19"/>
      <c r="E177" s="15"/>
      <c r="F177" s="19"/>
      <c r="G177" s="15"/>
      <c r="H177" s="19"/>
      <c r="I177" s="15"/>
      <c r="J177" s="19"/>
      <c r="K177" s="15"/>
      <c r="L177" s="33"/>
      <c r="M177" s="15"/>
      <c r="N177" s="15"/>
    </row>
    <row r="178" spans="1:14" ht="21.75" customHeight="1" x14ac:dyDescent="0.2">
      <c r="A178" s="73"/>
      <c r="B178" s="73"/>
      <c r="D178" s="19"/>
      <c r="E178" s="15"/>
      <c r="F178" s="19"/>
      <c r="G178" s="15"/>
      <c r="H178" s="19"/>
      <c r="I178" s="15"/>
      <c r="J178" s="19"/>
      <c r="K178" s="15"/>
      <c r="L178" s="33"/>
      <c r="M178" s="15"/>
      <c r="N178" s="15"/>
    </row>
    <row r="179" spans="1:14" ht="21.75" customHeight="1" x14ac:dyDescent="0.2">
      <c r="A179" s="73"/>
      <c r="B179" s="73"/>
      <c r="D179" s="19"/>
      <c r="E179" s="15"/>
      <c r="F179" s="19"/>
      <c r="G179" s="15"/>
      <c r="H179" s="19"/>
      <c r="I179" s="15"/>
      <c r="J179" s="19"/>
      <c r="K179" s="15"/>
      <c r="L179" s="33"/>
      <c r="M179" s="15"/>
      <c r="N179" s="15"/>
    </row>
    <row r="180" spans="1:14" ht="21.75" customHeight="1" x14ac:dyDescent="0.2">
      <c r="A180" s="73"/>
      <c r="B180" s="73"/>
      <c r="D180" s="19"/>
      <c r="E180" s="15"/>
      <c r="F180" s="19"/>
      <c r="G180" s="15"/>
      <c r="H180" s="19"/>
      <c r="I180" s="15"/>
      <c r="J180" s="19"/>
      <c r="K180" s="15"/>
      <c r="L180" s="33"/>
      <c r="M180" s="15"/>
      <c r="N180" s="15"/>
    </row>
    <row r="181" spans="1:14" ht="21.75" customHeight="1" x14ac:dyDescent="0.2">
      <c r="A181" s="73"/>
      <c r="B181" s="73"/>
      <c r="D181" s="19"/>
      <c r="E181" s="15"/>
      <c r="F181" s="19"/>
      <c r="G181" s="15"/>
      <c r="H181" s="19"/>
      <c r="I181" s="15"/>
      <c r="J181" s="19"/>
      <c r="K181" s="15"/>
      <c r="L181" s="33"/>
      <c r="M181" s="15"/>
      <c r="N181" s="15"/>
    </row>
    <row r="182" spans="1:14" ht="21.75" customHeight="1" x14ac:dyDescent="0.2">
      <c r="A182" s="73"/>
      <c r="B182" s="73"/>
      <c r="D182" s="19"/>
      <c r="E182" s="15"/>
      <c r="F182" s="19"/>
      <c r="G182" s="15"/>
      <c r="H182" s="19"/>
      <c r="I182" s="15"/>
      <c r="J182" s="19"/>
      <c r="K182" s="15"/>
      <c r="L182" s="33"/>
      <c r="M182" s="15"/>
      <c r="N182" s="15"/>
    </row>
    <row r="183" spans="1:14" ht="21.75" customHeight="1" x14ac:dyDescent="0.2">
      <c r="A183" s="73"/>
      <c r="B183" s="73"/>
      <c r="D183" s="19"/>
      <c r="E183" s="15"/>
      <c r="F183" s="19"/>
      <c r="G183" s="15"/>
      <c r="H183" s="19"/>
      <c r="I183" s="15"/>
      <c r="J183" s="19"/>
      <c r="K183" s="15"/>
      <c r="L183" s="33"/>
      <c r="M183" s="15"/>
      <c r="N183" s="15"/>
    </row>
    <row r="184" spans="1:14" ht="21.75" customHeight="1" x14ac:dyDescent="0.2">
      <c r="A184" s="73"/>
      <c r="B184" s="73"/>
      <c r="D184" s="19"/>
      <c r="E184" s="15"/>
      <c r="F184" s="19"/>
      <c r="G184" s="15"/>
      <c r="H184" s="19"/>
      <c r="I184" s="15"/>
      <c r="J184" s="19"/>
      <c r="K184" s="15"/>
      <c r="L184" s="33"/>
      <c r="M184" s="15"/>
      <c r="N184" s="15"/>
    </row>
    <row r="185" spans="1:14" ht="21.75" customHeight="1" x14ac:dyDescent="0.2">
      <c r="A185" s="73"/>
      <c r="B185" s="73"/>
      <c r="D185" s="19"/>
      <c r="E185" s="15"/>
      <c r="F185" s="19"/>
      <c r="G185" s="15"/>
      <c r="H185" s="19"/>
      <c r="I185" s="15"/>
      <c r="J185" s="19"/>
      <c r="K185" s="15"/>
      <c r="L185" s="33"/>
      <c r="M185" s="15"/>
      <c r="N185" s="15"/>
    </row>
    <row r="186" spans="1:14" ht="21.75" customHeight="1" x14ac:dyDescent="0.2">
      <c r="A186" s="73"/>
      <c r="B186" s="73"/>
      <c r="D186" s="19"/>
      <c r="E186" s="15"/>
      <c r="F186" s="19"/>
      <c r="G186" s="15"/>
      <c r="H186" s="19"/>
      <c r="I186" s="15"/>
      <c r="J186" s="19"/>
      <c r="K186" s="15"/>
      <c r="L186" s="33"/>
      <c r="M186" s="15"/>
      <c r="N186" s="15"/>
    </row>
    <row r="187" spans="1:14" ht="21.75" customHeight="1" x14ac:dyDescent="0.2">
      <c r="A187" s="73"/>
      <c r="B187" s="73"/>
      <c r="D187" s="19"/>
      <c r="E187" s="15"/>
      <c r="F187" s="19"/>
      <c r="G187" s="15"/>
      <c r="H187" s="19"/>
      <c r="I187" s="15"/>
      <c r="J187" s="19"/>
      <c r="K187" s="15"/>
      <c r="L187" s="33"/>
      <c r="M187" s="15"/>
      <c r="N187" s="15"/>
    </row>
    <row r="188" spans="1:14" ht="21.75" customHeight="1" x14ac:dyDescent="0.2">
      <c r="A188" s="73"/>
      <c r="B188" s="73"/>
      <c r="D188" s="19"/>
      <c r="E188" s="15"/>
      <c r="F188" s="19"/>
      <c r="G188" s="15"/>
      <c r="H188" s="19"/>
      <c r="I188" s="15"/>
      <c r="J188" s="19"/>
      <c r="K188" s="15"/>
      <c r="L188" s="33"/>
      <c r="M188" s="15"/>
      <c r="N188" s="15"/>
    </row>
    <row r="189" spans="1:14" ht="21.75" customHeight="1" x14ac:dyDescent="0.2">
      <c r="A189" s="73"/>
      <c r="B189" s="73"/>
      <c r="D189" s="19"/>
      <c r="E189" s="15"/>
      <c r="F189" s="19"/>
      <c r="G189" s="15"/>
      <c r="H189" s="19"/>
      <c r="I189" s="15"/>
      <c r="J189" s="19"/>
      <c r="K189" s="15"/>
      <c r="L189" s="33"/>
      <c r="M189" s="15"/>
      <c r="N189" s="15"/>
    </row>
    <row r="190" spans="1:14" ht="21.75" customHeight="1" x14ac:dyDescent="0.2">
      <c r="A190" s="73"/>
      <c r="B190" s="73"/>
      <c r="D190" s="19"/>
      <c r="E190" s="15"/>
      <c r="F190" s="19"/>
      <c r="G190" s="15"/>
      <c r="H190" s="19"/>
      <c r="I190" s="15"/>
      <c r="J190" s="19"/>
      <c r="K190" s="15"/>
      <c r="L190" s="33"/>
      <c r="M190" s="15"/>
      <c r="N190" s="15"/>
    </row>
    <row r="191" spans="1:14" ht="21.75" customHeight="1" x14ac:dyDescent="0.2">
      <c r="A191" s="73"/>
      <c r="B191" s="73"/>
      <c r="D191" s="19"/>
      <c r="E191" s="15"/>
      <c r="F191" s="19"/>
      <c r="G191" s="15"/>
      <c r="H191" s="19"/>
      <c r="I191" s="15"/>
      <c r="J191" s="19"/>
      <c r="K191" s="15"/>
      <c r="L191" s="33"/>
      <c r="M191" s="15"/>
      <c r="N191" s="15"/>
    </row>
    <row r="192" spans="1:14" ht="21.75" customHeight="1" x14ac:dyDescent="0.2">
      <c r="A192" s="73"/>
      <c r="B192" s="73"/>
      <c r="D192" s="19"/>
      <c r="E192" s="15"/>
      <c r="F192" s="19"/>
      <c r="G192" s="15"/>
      <c r="H192" s="19"/>
      <c r="I192" s="15"/>
      <c r="J192" s="19"/>
      <c r="K192" s="15"/>
      <c r="L192" s="33"/>
      <c r="M192" s="15"/>
      <c r="N192" s="15"/>
    </row>
    <row r="193" spans="1:14" ht="21.75" customHeight="1" x14ac:dyDescent="0.2">
      <c r="A193" s="73"/>
      <c r="B193" s="73"/>
      <c r="D193" s="19"/>
      <c r="E193" s="15"/>
      <c r="F193" s="19"/>
      <c r="G193" s="15"/>
      <c r="H193" s="19"/>
      <c r="I193" s="15"/>
      <c r="J193" s="19"/>
      <c r="K193" s="15"/>
      <c r="L193" s="33"/>
      <c r="M193" s="15"/>
      <c r="N193" s="15"/>
    </row>
    <row r="194" spans="1:14" ht="21.75" customHeight="1" x14ac:dyDescent="0.2">
      <c r="A194" s="73"/>
      <c r="B194" s="73"/>
      <c r="D194" s="19"/>
      <c r="E194" s="15"/>
      <c r="F194" s="19"/>
      <c r="G194" s="15"/>
      <c r="H194" s="19"/>
      <c r="I194" s="15"/>
      <c r="J194" s="19"/>
      <c r="K194" s="15"/>
      <c r="L194" s="33"/>
      <c r="M194" s="15"/>
      <c r="N194" s="15"/>
    </row>
    <row r="195" spans="1:14" ht="21.75" customHeight="1" x14ac:dyDescent="0.2">
      <c r="A195" s="73"/>
      <c r="B195" s="73"/>
      <c r="D195" s="19"/>
      <c r="E195" s="15"/>
      <c r="F195" s="19"/>
      <c r="G195" s="15"/>
      <c r="H195" s="19"/>
      <c r="I195" s="15"/>
      <c r="J195" s="19"/>
      <c r="K195" s="15"/>
      <c r="L195" s="33"/>
      <c r="M195" s="15"/>
      <c r="N195" s="15"/>
    </row>
    <row r="196" spans="1:14" ht="21.75" customHeight="1" x14ac:dyDescent="0.2">
      <c r="A196" s="73"/>
      <c r="B196" s="73"/>
      <c r="D196" s="19"/>
      <c r="E196" s="15"/>
      <c r="F196" s="19"/>
      <c r="G196" s="15"/>
      <c r="H196" s="19"/>
      <c r="I196" s="15"/>
      <c r="J196" s="19"/>
      <c r="K196" s="15"/>
      <c r="L196" s="33"/>
      <c r="M196" s="15"/>
      <c r="N196" s="15"/>
    </row>
    <row r="197" spans="1:14" ht="21.75" customHeight="1" x14ac:dyDescent="0.2">
      <c r="A197" s="73"/>
      <c r="B197" s="73"/>
      <c r="D197" s="19"/>
      <c r="E197" s="15"/>
      <c r="F197" s="19"/>
      <c r="G197" s="15"/>
      <c r="H197" s="19"/>
      <c r="I197" s="15"/>
      <c r="J197" s="19"/>
      <c r="K197" s="15"/>
      <c r="L197" s="33"/>
      <c r="M197" s="15"/>
      <c r="N197" s="15"/>
    </row>
    <row r="198" spans="1:14" ht="21.75" customHeight="1" x14ac:dyDescent="0.2">
      <c r="A198" s="73"/>
      <c r="B198" s="73"/>
      <c r="D198" s="19"/>
      <c r="E198" s="15"/>
      <c r="F198" s="19"/>
      <c r="G198" s="15"/>
      <c r="H198" s="19"/>
      <c r="I198" s="15"/>
      <c r="J198" s="19"/>
      <c r="K198" s="15"/>
      <c r="L198" s="33"/>
      <c r="M198" s="15"/>
      <c r="N198" s="15"/>
    </row>
    <row r="199" spans="1:14" ht="21.75" customHeight="1" x14ac:dyDescent="0.2">
      <c r="A199" s="73"/>
      <c r="B199" s="73"/>
      <c r="D199" s="19"/>
      <c r="E199" s="15"/>
      <c r="F199" s="19"/>
      <c r="G199" s="15"/>
      <c r="H199" s="19"/>
      <c r="I199" s="15"/>
      <c r="J199" s="19"/>
      <c r="K199" s="15"/>
      <c r="L199" s="33"/>
      <c r="M199" s="15"/>
      <c r="N199" s="15"/>
    </row>
    <row r="200" spans="1:14" ht="21.75" customHeight="1" x14ac:dyDescent="0.2">
      <c r="A200" s="73"/>
      <c r="B200" s="73"/>
      <c r="D200" s="19"/>
      <c r="E200" s="15"/>
      <c r="F200" s="19"/>
      <c r="G200" s="15"/>
      <c r="H200" s="19"/>
      <c r="I200" s="15"/>
      <c r="J200" s="19"/>
      <c r="K200" s="15"/>
      <c r="L200" s="33"/>
      <c r="M200" s="15"/>
      <c r="N200" s="15"/>
    </row>
    <row r="201" spans="1:14" ht="21.75" customHeight="1" x14ac:dyDescent="0.2">
      <c r="A201" s="73"/>
      <c r="B201" s="73"/>
      <c r="D201" s="19"/>
      <c r="E201" s="15"/>
      <c r="F201" s="19"/>
      <c r="G201" s="15"/>
      <c r="H201" s="19"/>
      <c r="I201" s="15"/>
      <c r="J201" s="19"/>
      <c r="K201" s="15"/>
      <c r="L201" s="33"/>
      <c r="M201" s="15"/>
      <c r="N201" s="15"/>
    </row>
    <row r="202" spans="1:14" ht="21.75" customHeight="1" x14ac:dyDescent="0.2">
      <c r="A202" s="73"/>
      <c r="B202" s="73"/>
      <c r="D202" s="19"/>
      <c r="E202" s="15"/>
      <c r="F202" s="19"/>
      <c r="G202" s="15"/>
      <c r="H202" s="19"/>
      <c r="I202" s="15"/>
      <c r="J202" s="19"/>
      <c r="K202" s="15"/>
      <c r="L202" s="33"/>
      <c r="M202" s="15"/>
      <c r="N202" s="15"/>
    </row>
    <row r="203" spans="1:14" ht="21.75" customHeight="1" x14ac:dyDescent="0.2">
      <c r="A203" s="73"/>
      <c r="B203" s="73"/>
      <c r="D203" s="19"/>
      <c r="E203" s="15"/>
      <c r="F203" s="19"/>
      <c r="G203" s="15"/>
      <c r="H203" s="19"/>
      <c r="I203" s="15"/>
      <c r="J203" s="19"/>
      <c r="K203" s="15"/>
      <c r="L203" s="33"/>
      <c r="M203" s="15"/>
      <c r="N203" s="15"/>
    </row>
    <row r="204" spans="1:14" ht="21.75" customHeight="1" x14ac:dyDescent="0.2">
      <c r="A204" s="73"/>
      <c r="B204" s="73"/>
      <c r="D204" s="19"/>
      <c r="E204" s="15"/>
      <c r="F204" s="19"/>
      <c r="G204" s="15"/>
      <c r="H204" s="19"/>
      <c r="I204" s="15"/>
      <c r="J204" s="19"/>
      <c r="K204" s="15"/>
      <c r="L204" s="33"/>
      <c r="M204" s="15"/>
      <c r="N204" s="15"/>
    </row>
    <row r="205" spans="1:14" ht="21.75" customHeight="1" x14ac:dyDescent="0.2">
      <c r="A205" s="73"/>
      <c r="B205" s="73"/>
      <c r="D205" s="19"/>
      <c r="E205" s="15"/>
      <c r="F205" s="19"/>
      <c r="G205" s="15"/>
      <c r="H205" s="19"/>
      <c r="I205" s="15"/>
      <c r="J205" s="19"/>
      <c r="K205" s="15"/>
      <c r="L205" s="33"/>
      <c r="M205" s="15"/>
      <c r="N205" s="15"/>
    </row>
    <row r="206" spans="1:14" ht="21.75" customHeight="1" x14ac:dyDescent="0.2">
      <c r="A206" s="73"/>
      <c r="B206" s="73"/>
      <c r="D206" s="19"/>
      <c r="E206" s="15"/>
      <c r="F206" s="19"/>
      <c r="G206" s="15"/>
      <c r="H206" s="19"/>
      <c r="I206" s="15"/>
      <c r="J206" s="19"/>
      <c r="K206" s="15"/>
      <c r="L206" s="33"/>
      <c r="M206" s="15"/>
      <c r="N206" s="15"/>
    </row>
    <row r="207" spans="1:14" ht="21.75" customHeight="1" x14ac:dyDescent="0.2">
      <c r="A207" s="73"/>
      <c r="B207" s="73"/>
      <c r="D207" s="19"/>
      <c r="E207" s="15"/>
      <c r="F207" s="19"/>
      <c r="G207" s="15"/>
      <c r="H207" s="19"/>
      <c r="I207" s="15"/>
      <c r="J207" s="19"/>
      <c r="K207" s="15"/>
      <c r="L207" s="33"/>
      <c r="M207" s="15"/>
      <c r="N207" s="15"/>
    </row>
    <row r="208" spans="1:14" ht="21.75" customHeight="1" x14ac:dyDescent="0.2">
      <c r="A208" s="73"/>
      <c r="B208" s="73"/>
      <c r="D208" s="19"/>
      <c r="E208" s="15"/>
      <c r="F208" s="19"/>
      <c r="G208" s="15"/>
      <c r="H208" s="19"/>
      <c r="I208" s="15"/>
      <c r="J208" s="19"/>
      <c r="K208" s="15"/>
      <c r="L208" s="33"/>
      <c r="M208" s="15"/>
      <c r="N208" s="15"/>
    </row>
    <row r="209" spans="1:14" ht="21.75" customHeight="1" x14ac:dyDescent="0.2">
      <c r="A209" s="73"/>
      <c r="B209" s="73"/>
      <c r="D209" s="19"/>
      <c r="E209" s="15"/>
      <c r="F209" s="19"/>
      <c r="G209" s="15"/>
      <c r="H209" s="19"/>
      <c r="I209" s="15"/>
      <c r="J209" s="19"/>
      <c r="K209" s="15"/>
      <c r="L209" s="33"/>
      <c r="M209" s="15"/>
      <c r="N209" s="15"/>
    </row>
    <row r="210" spans="1:14" ht="21.75" customHeight="1" x14ac:dyDescent="0.2">
      <c r="A210" s="73"/>
      <c r="B210" s="73"/>
      <c r="D210" s="19"/>
      <c r="E210" s="15"/>
      <c r="F210" s="19"/>
      <c r="G210" s="15"/>
      <c r="H210" s="19"/>
      <c r="I210" s="15"/>
      <c r="J210" s="19"/>
      <c r="K210" s="15"/>
      <c r="L210" s="33"/>
      <c r="M210" s="15"/>
      <c r="N210" s="15"/>
    </row>
    <row r="211" spans="1:14" ht="21.75" customHeight="1" x14ac:dyDescent="0.2">
      <c r="A211" s="73"/>
      <c r="B211" s="73"/>
      <c r="D211" s="19"/>
      <c r="E211" s="15"/>
      <c r="F211" s="19"/>
      <c r="G211" s="15"/>
      <c r="H211" s="19"/>
      <c r="I211" s="15"/>
      <c r="J211" s="19"/>
      <c r="K211" s="15"/>
      <c r="L211" s="33"/>
      <c r="M211" s="15"/>
      <c r="N211" s="15"/>
    </row>
    <row r="212" spans="1:14" ht="21.75" customHeight="1" x14ac:dyDescent="0.2">
      <c r="A212" s="73"/>
      <c r="B212" s="73"/>
      <c r="D212" s="19"/>
      <c r="E212" s="15"/>
      <c r="F212" s="19"/>
      <c r="G212" s="15"/>
      <c r="H212" s="19"/>
      <c r="I212" s="15"/>
      <c r="J212" s="19"/>
      <c r="K212" s="15"/>
      <c r="L212" s="33"/>
      <c r="M212" s="15"/>
      <c r="N212" s="15"/>
    </row>
    <row r="213" spans="1:14" ht="21.75" customHeight="1" x14ac:dyDescent="0.2">
      <c r="A213" s="73"/>
      <c r="B213" s="73"/>
      <c r="D213" s="19"/>
      <c r="E213" s="15"/>
      <c r="F213" s="19"/>
      <c r="G213" s="15"/>
      <c r="H213" s="19"/>
      <c r="I213" s="15"/>
      <c r="J213" s="19"/>
      <c r="K213" s="15"/>
      <c r="L213" s="33"/>
      <c r="M213" s="15"/>
      <c r="N213" s="15"/>
    </row>
    <row r="214" spans="1:14" ht="21.75" customHeight="1" x14ac:dyDescent="0.2">
      <c r="A214" s="73"/>
      <c r="B214" s="73"/>
      <c r="D214" s="19"/>
      <c r="E214" s="15"/>
      <c r="F214" s="19"/>
      <c r="G214" s="15"/>
      <c r="H214" s="19"/>
      <c r="I214" s="15"/>
      <c r="J214" s="19"/>
      <c r="K214" s="15"/>
      <c r="L214" s="33"/>
      <c r="M214" s="15"/>
      <c r="N214" s="15"/>
    </row>
    <row r="215" spans="1:14" ht="21.75" customHeight="1" x14ac:dyDescent="0.2">
      <c r="A215" s="73"/>
      <c r="B215" s="73"/>
      <c r="D215" s="19"/>
      <c r="E215" s="15"/>
      <c r="F215" s="19"/>
      <c r="G215" s="15"/>
      <c r="H215" s="19"/>
      <c r="I215" s="15"/>
      <c r="J215" s="19"/>
      <c r="K215" s="15"/>
      <c r="L215" s="33"/>
      <c r="M215" s="15"/>
      <c r="N215" s="15"/>
    </row>
    <row r="216" spans="1:14" ht="21.75" customHeight="1" x14ac:dyDescent="0.2">
      <c r="A216" s="73"/>
      <c r="B216" s="73"/>
      <c r="D216" s="19"/>
      <c r="E216" s="15"/>
      <c r="F216" s="19"/>
      <c r="G216" s="15"/>
      <c r="H216" s="19"/>
      <c r="I216" s="15"/>
      <c r="J216" s="19"/>
      <c r="K216" s="15"/>
      <c r="L216" s="33"/>
      <c r="M216" s="15"/>
      <c r="N216" s="15"/>
    </row>
    <row r="217" spans="1:14" ht="21.75" customHeight="1" x14ac:dyDescent="0.2">
      <c r="A217" s="73"/>
      <c r="B217" s="73"/>
      <c r="D217" s="19"/>
      <c r="E217" s="15"/>
      <c r="F217" s="19"/>
      <c r="G217" s="15"/>
      <c r="H217" s="19"/>
      <c r="I217" s="15"/>
      <c r="J217" s="19"/>
      <c r="K217" s="15"/>
      <c r="L217" s="33"/>
      <c r="M217" s="15"/>
      <c r="N217" s="15"/>
    </row>
    <row r="218" spans="1:14" ht="21.75" customHeight="1" x14ac:dyDescent="0.2">
      <c r="A218" s="73"/>
      <c r="B218" s="73"/>
      <c r="D218" s="19"/>
      <c r="E218" s="15"/>
      <c r="F218" s="19"/>
      <c r="G218" s="15"/>
      <c r="H218" s="19"/>
      <c r="I218" s="15"/>
      <c r="J218" s="19"/>
      <c r="K218" s="15"/>
      <c r="L218" s="33"/>
      <c r="M218" s="15"/>
      <c r="N218" s="15"/>
    </row>
    <row r="219" spans="1:14" ht="21.75" customHeight="1" x14ac:dyDescent="0.2">
      <c r="A219" s="73"/>
      <c r="B219" s="73"/>
      <c r="D219" s="19"/>
      <c r="E219" s="15"/>
      <c r="F219" s="19"/>
      <c r="G219" s="15"/>
      <c r="H219" s="19"/>
      <c r="I219" s="15"/>
      <c r="J219" s="19"/>
      <c r="K219" s="15"/>
      <c r="L219" s="33"/>
      <c r="M219" s="15"/>
      <c r="N219" s="15"/>
    </row>
    <row r="220" spans="1:14" ht="21.75" customHeight="1" x14ac:dyDescent="0.2">
      <c r="A220" s="73"/>
      <c r="B220" s="73"/>
      <c r="D220" s="19"/>
      <c r="E220" s="15"/>
      <c r="F220" s="19"/>
      <c r="G220" s="15"/>
      <c r="H220" s="19"/>
      <c r="I220" s="15"/>
      <c r="J220" s="19"/>
      <c r="K220" s="15"/>
      <c r="L220" s="33"/>
      <c r="M220" s="15"/>
      <c r="N220" s="15"/>
    </row>
    <row r="221" spans="1:14" ht="21.75" customHeight="1" x14ac:dyDescent="0.2">
      <c r="A221" s="73"/>
      <c r="B221" s="73"/>
      <c r="D221" s="19"/>
      <c r="E221" s="15"/>
      <c r="F221" s="19"/>
      <c r="G221" s="15"/>
      <c r="H221" s="19"/>
      <c r="I221" s="15"/>
      <c r="J221" s="19"/>
      <c r="K221" s="15"/>
      <c r="L221" s="33"/>
      <c r="M221" s="15"/>
      <c r="N221" s="15"/>
    </row>
    <row r="222" spans="1:14" ht="21.75" customHeight="1" x14ac:dyDescent="0.2">
      <c r="A222" s="73"/>
      <c r="B222" s="73"/>
      <c r="D222" s="19"/>
      <c r="E222" s="15"/>
      <c r="F222" s="19"/>
      <c r="G222" s="15"/>
      <c r="H222" s="19"/>
      <c r="I222" s="15"/>
      <c r="J222" s="19"/>
      <c r="K222" s="15"/>
      <c r="L222" s="33"/>
      <c r="M222" s="15"/>
      <c r="N222" s="15"/>
    </row>
    <row r="223" spans="1:14" ht="21.75" customHeight="1" x14ac:dyDescent="0.2">
      <c r="A223" s="73"/>
      <c r="B223" s="73"/>
      <c r="D223" s="19"/>
      <c r="E223" s="15"/>
      <c r="F223" s="19"/>
      <c r="G223" s="15"/>
      <c r="H223" s="19"/>
      <c r="I223" s="15"/>
      <c r="J223" s="19"/>
      <c r="K223" s="15"/>
      <c r="L223" s="33"/>
      <c r="M223" s="15"/>
      <c r="N223" s="15"/>
    </row>
    <row r="224" spans="1:14" ht="21.75" customHeight="1" x14ac:dyDescent="0.2">
      <c r="A224" s="73"/>
      <c r="B224" s="73"/>
      <c r="D224" s="19"/>
      <c r="E224" s="15"/>
      <c r="F224" s="19"/>
      <c r="G224" s="15"/>
      <c r="H224" s="19"/>
      <c r="I224" s="15"/>
      <c r="J224" s="19"/>
      <c r="K224" s="15"/>
      <c r="L224" s="33"/>
      <c r="M224" s="15"/>
      <c r="N224" s="15"/>
    </row>
    <row r="225" spans="1:14" ht="21.75" customHeight="1" x14ac:dyDescent="0.2">
      <c r="A225" s="73"/>
      <c r="B225" s="73"/>
      <c r="D225" s="19"/>
      <c r="E225" s="15"/>
      <c r="F225" s="19"/>
      <c r="G225" s="15"/>
      <c r="H225" s="19"/>
      <c r="I225" s="15"/>
      <c r="J225" s="19"/>
      <c r="K225" s="15"/>
      <c r="L225" s="33"/>
      <c r="M225" s="15"/>
      <c r="N225" s="15"/>
    </row>
    <row r="226" spans="1:14" ht="21.75" customHeight="1" x14ac:dyDescent="0.2">
      <c r="A226" s="73"/>
      <c r="B226" s="73"/>
      <c r="D226" s="19"/>
      <c r="E226" s="15"/>
      <c r="F226" s="19"/>
      <c r="G226" s="15"/>
      <c r="H226" s="19"/>
      <c r="I226" s="15"/>
      <c r="J226" s="19"/>
      <c r="K226" s="15"/>
      <c r="L226" s="33"/>
      <c r="M226" s="15"/>
      <c r="N226" s="15"/>
    </row>
    <row r="227" spans="1:14" ht="21.75" customHeight="1" x14ac:dyDescent="0.2">
      <c r="A227" s="73"/>
      <c r="B227" s="73"/>
      <c r="D227" s="19"/>
      <c r="E227" s="15"/>
      <c r="F227" s="19"/>
      <c r="G227" s="15"/>
      <c r="H227" s="19"/>
      <c r="I227" s="15"/>
      <c r="J227" s="19"/>
      <c r="K227" s="15"/>
      <c r="L227" s="33"/>
      <c r="M227" s="15"/>
      <c r="N227" s="15"/>
    </row>
    <row r="228" spans="1:14" ht="21.75" customHeight="1" x14ac:dyDescent="0.2">
      <c r="A228" s="73"/>
      <c r="B228" s="73"/>
      <c r="D228" s="19"/>
      <c r="E228" s="15"/>
      <c r="F228" s="19"/>
      <c r="G228" s="15"/>
      <c r="H228" s="19"/>
      <c r="I228" s="15"/>
      <c r="J228" s="19"/>
      <c r="K228" s="15"/>
      <c r="L228" s="33"/>
      <c r="M228" s="15"/>
      <c r="N228" s="15"/>
    </row>
    <row r="229" spans="1:14" ht="21.75" customHeight="1" x14ac:dyDescent="0.2">
      <c r="A229" s="73"/>
      <c r="B229" s="73"/>
      <c r="D229" s="19"/>
      <c r="E229" s="15"/>
      <c r="F229" s="19"/>
      <c r="G229" s="15"/>
      <c r="H229" s="19"/>
      <c r="I229" s="15"/>
      <c r="J229" s="19"/>
      <c r="K229" s="15"/>
      <c r="L229" s="33"/>
      <c r="M229" s="15"/>
      <c r="N229" s="15"/>
    </row>
    <row r="230" spans="1:14" ht="21.75" customHeight="1" x14ac:dyDescent="0.2">
      <c r="A230" s="73"/>
      <c r="B230" s="73"/>
      <c r="D230" s="19"/>
      <c r="E230" s="15"/>
      <c r="F230" s="19"/>
      <c r="G230" s="15"/>
      <c r="H230" s="19"/>
      <c r="I230" s="15"/>
      <c r="J230" s="19"/>
      <c r="K230" s="15"/>
      <c r="L230" s="33"/>
      <c r="M230" s="15"/>
      <c r="N230" s="15"/>
    </row>
    <row r="231" spans="1:14" ht="21.75" customHeight="1" x14ac:dyDescent="0.2">
      <c r="A231" s="73"/>
      <c r="B231" s="73"/>
      <c r="D231" s="19"/>
      <c r="E231" s="15"/>
      <c r="F231" s="19"/>
      <c r="G231" s="15"/>
      <c r="H231" s="19"/>
      <c r="I231" s="15"/>
      <c r="J231" s="19"/>
      <c r="K231" s="15"/>
      <c r="L231" s="33"/>
      <c r="M231" s="15"/>
      <c r="N231" s="15"/>
    </row>
    <row r="232" spans="1:14" ht="21.75" customHeight="1" x14ac:dyDescent="0.2">
      <c r="A232" s="73"/>
      <c r="B232" s="73"/>
      <c r="D232" s="19"/>
      <c r="E232" s="15"/>
      <c r="F232" s="19"/>
      <c r="G232" s="15"/>
      <c r="H232" s="19"/>
      <c r="I232" s="15"/>
      <c r="J232" s="19"/>
      <c r="K232" s="15"/>
      <c r="L232" s="33"/>
      <c r="M232" s="15"/>
      <c r="N232" s="15"/>
    </row>
    <row r="233" spans="1:14" ht="21.75" customHeight="1" x14ac:dyDescent="0.2">
      <c r="A233" s="73"/>
      <c r="B233" s="73"/>
      <c r="D233" s="19"/>
      <c r="E233" s="15"/>
      <c r="F233" s="19"/>
      <c r="G233" s="15"/>
      <c r="H233" s="19"/>
      <c r="I233" s="15"/>
      <c r="J233" s="19"/>
      <c r="K233" s="15"/>
      <c r="L233" s="33"/>
      <c r="M233" s="15"/>
      <c r="N233" s="15"/>
    </row>
    <row r="234" spans="1:14" ht="21.75" customHeight="1" x14ac:dyDescent="0.2">
      <c r="A234" s="73"/>
      <c r="B234" s="73"/>
      <c r="D234" s="19"/>
      <c r="E234" s="15"/>
      <c r="F234" s="19"/>
      <c r="G234" s="15"/>
      <c r="H234" s="19"/>
      <c r="I234" s="15"/>
      <c r="J234" s="19"/>
      <c r="K234" s="15"/>
      <c r="L234" s="33"/>
      <c r="M234" s="15"/>
      <c r="N234" s="15"/>
    </row>
    <row r="235" spans="1:14" ht="21.75" customHeight="1" x14ac:dyDescent="0.2">
      <c r="A235" s="73"/>
      <c r="B235" s="73"/>
      <c r="D235" s="19"/>
      <c r="E235" s="15"/>
      <c r="F235" s="19"/>
      <c r="G235" s="15"/>
      <c r="H235" s="19"/>
      <c r="I235" s="15"/>
      <c r="J235" s="19"/>
      <c r="K235" s="15"/>
      <c r="L235" s="33"/>
      <c r="M235" s="15"/>
      <c r="N235" s="15"/>
    </row>
    <row r="236" spans="1:14" ht="21.75" customHeight="1" x14ac:dyDescent="0.2">
      <c r="A236" s="73"/>
      <c r="B236" s="73"/>
      <c r="D236" s="19"/>
      <c r="E236" s="15"/>
      <c r="F236" s="19"/>
      <c r="G236" s="15"/>
      <c r="H236" s="19"/>
      <c r="I236" s="15"/>
      <c r="J236" s="19"/>
      <c r="K236" s="15"/>
      <c r="L236" s="33"/>
      <c r="M236" s="15"/>
      <c r="N236" s="15"/>
    </row>
    <row r="237" spans="1:14" ht="21.75" customHeight="1" x14ac:dyDescent="0.2">
      <c r="A237" s="73"/>
      <c r="B237" s="73"/>
      <c r="D237" s="19"/>
      <c r="E237" s="15"/>
      <c r="F237" s="19"/>
      <c r="G237" s="15"/>
      <c r="H237" s="19"/>
      <c r="I237" s="15"/>
      <c r="J237" s="19"/>
      <c r="K237" s="15"/>
      <c r="L237" s="33"/>
      <c r="M237" s="15"/>
      <c r="N237" s="15"/>
    </row>
    <row r="238" spans="1:14" ht="21.75" customHeight="1" x14ac:dyDescent="0.2">
      <c r="A238" s="73"/>
      <c r="B238" s="73"/>
      <c r="D238" s="19"/>
      <c r="E238" s="15"/>
      <c r="F238" s="19"/>
      <c r="G238" s="15"/>
      <c r="H238" s="19"/>
      <c r="I238" s="15"/>
      <c r="J238" s="19"/>
      <c r="K238" s="15"/>
      <c r="L238" s="33"/>
      <c r="M238" s="15"/>
      <c r="N238" s="15"/>
    </row>
    <row r="239" spans="1:14" ht="21.75" customHeight="1" x14ac:dyDescent="0.2">
      <c r="A239" s="73"/>
      <c r="B239" s="73"/>
      <c r="D239" s="19"/>
      <c r="E239" s="15"/>
      <c r="F239" s="19"/>
      <c r="G239" s="15"/>
      <c r="H239" s="19"/>
      <c r="I239" s="15"/>
      <c r="J239" s="19"/>
      <c r="K239" s="15"/>
      <c r="L239" s="33"/>
      <c r="M239" s="15"/>
      <c r="N239" s="15"/>
    </row>
    <row r="240" spans="1:14" ht="21.75" customHeight="1" x14ac:dyDescent="0.2">
      <c r="A240" s="73"/>
      <c r="B240" s="73"/>
      <c r="D240" s="19"/>
      <c r="E240" s="15"/>
      <c r="F240" s="19"/>
      <c r="G240" s="15"/>
      <c r="H240" s="19"/>
      <c r="I240" s="15"/>
      <c r="J240" s="19"/>
      <c r="K240" s="15"/>
      <c r="L240" s="33"/>
      <c r="M240" s="15"/>
      <c r="N240" s="15"/>
    </row>
    <row r="241" spans="1:14" ht="21.75" customHeight="1" x14ac:dyDescent="0.2">
      <c r="A241" s="73"/>
      <c r="B241" s="73"/>
      <c r="D241" s="19"/>
      <c r="E241" s="15"/>
      <c r="F241" s="19"/>
      <c r="G241" s="15"/>
      <c r="H241" s="19"/>
      <c r="I241" s="15"/>
      <c r="J241" s="19"/>
      <c r="K241" s="15"/>
      <c r="L241" s="33"/>
      <c r="M241" s="15"/>
      <c r="N241" s="15"/>
    </row>
    <row r="242" spans="1:14" ht="21.75" customHeight="1" x14ac:dyDescent="0.2">
      <c r="A242" s="73"/>
      <c r="B242" s="73"/>
      <c r="D242" s="19"/>
      <c r="E242" s="15"/>
      <c r="F242" s="19"/>
      <c r="G242" s="15"/>
      <c r="H242" s="19"/>
      <c r="I242" s="15"/>
      <c r="J242" s="19"/>
      <c r="K242" s="15"/>
      <c r="L242" s="33"/>
      <c r="M242" s="15"/>
      <c r="N242" s="15"/>
    </row>
    <row r="243" spans="1:14" ht="21.75" customHeight="1" x14ac:dyDescent="0.2">
      <c r="A243" s="73"/>
      <c r="B243" s="73"/>
      <c r="D243" s="19"/>
      <c r="E243" s="15"/>
      <c r="F243" s="19"/>
      <c r="G243" s="15"/>
      <c r="H243" s="19"/>
      <c r="I243" s="15"/>
      <c r="J243" s="19"/>
      <c r="K243" s="15"/>
      <c r="L243" s="33"/>
      <c r="M243" s="15"/>
      <c r="N243" s="15"/>
    </row>
    <row r="244" spans="1:14" ht="21.75" customHeight="1" x14ac:dyDescent="0.2">
      <c r="A244" s="73"/>
      <c r="B244" s="73"/>
      <c r="D244" s="19"/>
      <c r="E244" s="15"/>
      <c r="F244" s="19"/>
      <c r="G244" s="15"/>
      <c r="H244" s="19"/>
      <c r="I244" s="15"/>
      <c r="J244" s="19"/>
      <c r="K244" s="15"/>
      <c r="L244" s="33"/>
      <c r="M244" s="15"/>
      <c r="N244" s="15"/>
    </row>
    <row r="245" spans="1:14" ht="21.75" customHeight="1" x14ac:dyDescent="0.2">
      <c r="A245" s="73"/>
      <c r="B245" s="73"/>
      <c r="D245" s="19"/>
      <c r="E245" s="15"/>
      <c r="F245" s="19"/>
      <c r="G245" s="15"/>
      <c r="H245" s="19"/>
      <c r="I245" s="15"/>
      <c r="J245" s="19"/>
      <c r="K245" s="15"/>
      <c r="L245" s="33"/>
      <c r="M245" s="15"/>
      <c r="N245" s="15"/>
    </row>
    <row r="246" spans="1:14" ht="21.75" customHeight="1" x14ac:dyDescent="0.2">
      <c r="A246" s="73"/>
      <c r="B246" s="73"/>
      <c r="D246" s="19"/>
      <c r="E246" s="15"/>
      <c r="F246" s="19"/>
      <c r="G246" s="15"/>
      <c r="H246" s="19"/>
      <c r="I246" s="15"/>
      <c r="J246" s="19"/>
      <c r="K246" s="15"/>
      <c r="L246" s="33"/>
      <c r="M246" s="15"/>
      <c r="N246" s="15"/>
    </row>
    <row r="247" spans="1:14" ht="21.75" customHeight="1" x14ac:dyDescent="0.2">
      <c r="A247" s="73"/>
      <c r="B247" s="73"/>
      <c r="D247" s="19"/>
      <c r="E247" s="15"/>
      <c r="F247" s="19"/>
      <c r="G247" s="15"/>
      <c r="H247" s="19"/>
      <c r="I247" s="15"/>
      <c r="J247" s="19"/>
      <c r="K247" s="15"/>
      <c r="L247" s="33"/>
      <c r="M247" s="15"/>
      <c r="N247" s="15"/>
    </row>
    <row r="248" spans="1:14" ht="21.75" customHeight="1" x14ac:dyDescent="0.2">
      <c r="A248" s="73"/>
      <c r="B248" s="73"/>
      <c r="D248" s="19"/>
      <c r="E248" s="15"/>
      <c r="F248" s="19"/>
      <c r="G248" s="15"/>
      <c r="H248" s="19"/>
      <c r="I248" s="15"/>
      <c r="J248" s="19"/>
      <c r="K248" s="15"/>
      <c r="L248" s="33"/>
      <c r="M248" s="15"/>
      <c r="N248" s="15"/>
    </row>
    <row r="249" spans="1:14" ht="21.75" customHeight="1" x14ac:dyDescent="0.2">
      <c r="A249" s="73"/>
      <c r="B249" s="73"/>
      <c r="D249" s="19"/>
      <c r="E249" s="15"/>
      <c r="F249" s="19"/>
      <c r="G249" s="15"/>
      <c r="H249" s="19"/>
      <c r="I249" s="15"/>
      <c r="J249" s="19"/>
      <c r="K249" s="15"/>
      <c r="L249" s="33"/>
      <c r="M249" s="15"/>
      <c r="N249" s="15"/>
    </row>
    <row r="250" spans="1:14" ht="21.75" customHeight="1" x14ac:dyDescent="0.2">
      <c r="A250" s="73"/>
      <c r="B250" s="73"/>
      <c r="D250" s="19"/>
      <c r="E250" s="15"/>
      <c r="F250" s="19"/>
      <c r="G250" s="15"/>
      <c r="H250" s="19"/>
      <c r="I250" s="15"/>
      <c r="J250" s="19"/>
      <c r="K250" s="15"/>
      <c r="L250" s="33"/>
      <c r="M250" s="15"/>
      <c r="N250" s="15"/>
    </row>
    <row r="251" spans="1:14" ht="21.75" customHeight="1" x14ac:dyDescent="0.2">
      <c r="A251" s="73"/>
      <c r="B251" s="73"/>
      <c r="D251" s="19"/>
      <c r="E251" s="15"/>
      <c r="F251" s="19"/>
      <c r="G251" s="15"/>
      <c r="H251" s="19"/>
      <c r="I251" s="15"/>
      <c r="J251" s="19"/>
      <c r="K251" s="15"/>
      <c r="L251" s="33"/>
      <c r="M251" s="15"/>
      <c r="N251" s="15"/>
    </row>
    <row r="252" spans="1:14" ht="21.75" customHeight="1" x14ac:dyDescent="0.2">
      <c r="A252" s="73"/>
      <c r="B252" s="73"/>
      <c r="D252" s="19"/>
      <c r="E252" s="15"/>
      <c r="F252" s="19"/>
      <c r="G252" s="15"/>
      <c r="H252" s="19"/>
      <c r="I252" s="15"/>
      <c r="J252" s="19"/>
      <c r="K252" s="15"/>
      <c r="L252" s="33"/>
      <c r="M252" s="15"/>
      <c r="N252" s="15"/>
    </row>
    <row r="253" spans="1:14" ht="21.75" customHeight="1" x14ac:dyDescent="0.2">
      <c r="A253" s="73"/>
      <c r="B253" s="73"/>
      <c r="D253" s="19"/>
      <c r="E253" s="15"/>
      <c r="F253" s="19"/>
      <c r="G253" s="15"/>
      <c r="H253" s="19"/>
      <c r="I253" s="15"/>
      <c r="J253" s="19"/>
      <c r="K253" s="15"/>
      <c r="L253" s="33"/>
      <c r="M253" s="15"/>
      <c r="N253" s="15"/>
    </row>
    <row r="254" spans="1:14" ht="21.75" customHeight="1" x14ac:dyDescent="0.2">
      <c r="A254" s="73"/>
      <c r="B254" s="73"/>
      <c r="D254" s="19"/>
      <c r="E254" s="15"/>
      <c r="F254" s="19"/>
      <c r="G254" s="15"/>
      <c r="H254" s="19"/>
      <c r="I254" s="15"/>
      <c r="J254" s="19"/>
      <c r="K254" s="15"/>
      <c r="L254" s="33"/>
      <c r="M254" s="15"/>
      <c r="N254" s="15"/>
    </row>
    <row r="255" spans="1:14" ht="21.75" customHeight="1" x14ac:dyDescent="0.2">
      <c r="A255" s="73"/>
      <c r="B255" s="73"/>
      <c r="D255" s="19"/>
      <c r="E255" s="15"/>
      <c r="F255" s="19"/>
      <c r="G255" s="15"/>
      <c r="H255" s="19"/>
      <c r="I255" s="15"/>
      <c r="J255" s="19"/>
      <c r="K255" s="15"/>
      <c r="L255" s="33"/>
      <c r="M255" s="15"/>
      <c r="N255" s="15"/>
    </row>
    <row r="256" spans="1:14" ht="21.75" customHeight="1" x14ac:dyDescent="0.2">
      <c r="A256" s="73"/>
      <c r="B256" s="73"/>
      <c r="D256" s="19"/>
      <c r="E256" s="15"/>
      <c r="F256" s="19"/>
      <c r="G256" s="15"/>
      <c r="H256" s="19"/>
      <c r="I256" s="15"/>
      <c r="J256" s="19"/>
      <c r="K256" s="15"/>
      <c r="L256" s="33"/>
      <c r="M256" s="15"/>
      <c r="N256" s="15"/>
    </row>
    <row r="257" spans="1:14" ht="21.75" customHeight="1" x14ac:dyDescent="0.2">
      <c r="A257" s="73"/>
      <c r="B257" s="73"/>
      <c r="D257" s="19"/>
      <c r="E257" s="15"/>
      <c r="F257" s="19"/>
      <c r="G257" s="15"/>
      <c r="H257" s="19"/>
      <c r="I257" s="15"/>
      <c r="J257" s="19"/>
      <c r="K257" s="15"/>
      <c r="L257" s="33"/>
      <c r="M257" s="15"/>
      <c r="N257" s="15"/>
    </row>
    <row r="258" spans="1:14" ht="21.75" customHeight="1" x14ac:dyDescent="0.2">
      <c r="A258" s="76"/>
      <c r="B258" s="76"/>
      <c r="D258" s="21"/>
      <c r="E258" s="15"/>
      <c r="F258" s="21"/>
      <c r="G258" s="15"/>
      <c r="H258" s="21"/>
      <c r="I258" s="15"/>
      <c r="J258" s="21"/>
      <c r="K258" s="15"/>
      <c r="L258" s="34"/>
      <c r="M258" s="15"/>
      <c r="N258" s="15"/>
    </row>
    <row r="259" spans="1:14" ht="21.75" customHeight="1" x14ac:dyDescent="0.2">
      <c r="A259" s="75" t="s">
        <v>60</v>
      </c>
      <c r="B259" s="75"/>
      <c r="D259" s="22">
        <v>186668452070986</v>
      </c>
      <c r="E259" s="15"/>
      <c r="F259" s="22">
        <v>467086101488630</v>
      </c>
      <c r="G259" s="15"/>
      <c r="H259" s="22">
        <v>437189783865974</v>
      </c>
      <c r="I259" s="15"/>
      <c r="J259" s="22">
        <v>216564769693642</v>
      </c>
      <c r="K259" s="15"/>
      <c r="L259" s="23">
        <v>0</v>
      </c>
      <c r="M259" s="15"/>
      <c r="N259" s="15"/>
    </row>
  </sheetData>
  <mergeCells count="258">
    <mergeCell ref="A255:B255"/>
    <mergeCell ref="A256:B256"/>
    <mergeCell ref="A257:B257"/>
    <mergeCell ref="A258:B258"/>
    <mergeCell ref="A259:B259"/>
    <mergeCell ref="J6:L6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L1"/>
    <mergeCell ref="A2:L2"/>
    <mergeCell ref="A3:L3"/>
    <mergeCell ref="B5:L5"/>
    <mergeCell ref="F6:H6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2"/>
  <sheetViews>
    <sheetView rightToLeft="1" workbookViewId="0">
      <selection activeCell="F10" sqref="F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7.5703125" bestFit="1" customWidth="1"/>
  </cols>
  <sheetData>
    <row r="1" spans="1:15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5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</row>
    <row r="3" spans="1:15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5" ht="14.45" customHeight="1" x14ac:dyDescent="0.2">
      <c r="O4" s="29"/>
    </row>
    <row r="5" spans="1:15" ht="29.1" customHeight="1" x14ac:dyDescent="0.2">
      <c r="A5" s="1" t="s">
        <v>346</v>
      </c>
      <c r="B5" s="68" t="s">
        <v>347</v>
      </c>
      <c r="C5" s="68"/>
      <c r="D5" s="68"/>
      <c r="E5" s="68"/>
      <c r="F5" s="68"/>
      <c r="G5" s="68"/>
      <c r="H5" s="68"/>
      <c r="I5" s="68"/>
      <c r="J5" s="68"/>
      <c r="O5" s="29"/>
    </row>
    <row r="6" spans="1:15" ht="14.45" customHeight="1" x14ac:dyDescent="0.2">
      <c r="O6" s="29"/>
    </row>
    <row r="7" spans="1:15" ht="14.45" customHeight="1" x14ac:dyDescent="0.2">
      <c r="A7" s="69" t="s">
        <v>348</v>
      </c>
      <c r="B7" s="69"/>
      <c r="D7" s="2" t="s">
        <v>349</v>
      </c>
      <c r="F7" s="2" t="s">
        <v>342</v>
      </c>
      <c r="H7" s="2" t="s">
        <v>350</v>
      </c>
      <c r="J7" s="2" t="s">
        <v>351</v>
      </c>
      <c r="O7" s="29"/>
    </row>
    <row r="8" spans="1:15" ht="21.75" customHeight="1" x14ac:dyDescent="0.2">
      <c r="A8" s="71" t="s">
        <v>352</v>
      </c>
      <c r="B8" s="71"/>
      <c r="D8" s="28" t="s">
        <v>353</v>
      </c>
      <c r="E8" s="15"/>
      <c r="F8" s="17">
        <f>'درآمد سرمایه گذاری در سهام'!J50</f>
        <v>318432523224</v>
      </c>
      <c r="G8" s="15"/>
      <c r="H8" s="18">
        <f>F8/F$13*100</f>
        <v>2.5694942027276779</v>
      </c>
      <c r="I8" s="15"/>
      <c r="J8" s="18">
        <f>F8/611555596345179*100</f>
        <v>5.206926812983783E-2</v>
      </c>
      <c r="O8" s="29"/>
    </row>
    <row r="9" spans="1:15" ht="21.75" customHeight="1" x14ac:dyDescent="0.2">
      <c r="A9" s="73" t="s">
        <v>354</v>
      </c>
      <c r="B9" s="73"/>
      <c r="D9" s="30" t="s">
        <v>355</v>
      </c>
      <c r="E9" s="15"/>
      <c r="F9" s="19">
        <f>'درآمد سرمایه گذاری در صندوق'!J22</f>
        <v>124908802749</v>
      </c>
      <c r="G9" s="15"/>
      <c r="H9" s="20">
        <f t="shared" ref="H9:H12" si="0">F9/F$13*100</f>
        <v>1.0079135173872862</v>
      </c>
      <c r="I9" s="15"/>
      <c r="J9" s="20">
        <f t="shared" ref="J9:J12" si="1">F9/611555596345179*100</f>
        <v>2.0424766529075798E-2</v>
      </c>
      <c r="O9" s="29"/>
    </row>
    <row r="10" spans="1:15" ht="21.75" customHeight="1" x14ac:dyDescent="0.2">
      <c r="A10" s="73" t="s">
        <v>356</v>
      </c>
      <c r="B10" s="73"/>
      <c r="D10" s="30" t="s">
        <v>357</v>
      </c>
      <c r="E10" s="15"/>
      <c r="F10" s="19">
        <f>'درآمد سرمایه گذاری در اوراق به'!J100</f>
        <v>7246284326080</v>
      </c>
      <c r="G10" s="15"/>
      <c r="H10" s="20">
        <f t="shared" si="0"/>
        <v>58.471683038737041</v>
      </c>
      <c r="I10" s="15"/>
      <c r="J10" s="20">
        <f t="shared" si="1"/>
        <v>1.1848937969639632</v>
      </c>
      <c r="O10" s="29"/>
    </row>
    <row r="11" spans="1:15" ht="21.75" customHeight="1" x14ac:dyDescent="0.2">
      <c r="A11" s="73" t="s">
        <v>358</v>
      </c>
      <c r="B11" s="73"/>
      <c r="D11" s="30" t="s">
        <v>359</v>
      </c>
      <c r="E11" s="15"/>
      <c r="F11" s="19">
        <f>'سود سپرده بانکی'!G21</f>
        <v>4684289021242</v>
      </c>
      <c r="G11" s="15"/>
      <c r="H11" s="20">
        <f t="shared" si="0"/>
        <v>37.798442703402429</v>
      </c>
      <c r="I11" s="15"/>
      <c r="J11" s="20">
        <f t="shared" si="1"/>
        <v>0.76596290660024591</v>
      </c>
      <c r="O11" s="29"/>
    </row>
    <row r="12" spans="1:15" ht="21.75" customHeight="1" x14ac:dyDescent="0.2">
      <c r="A12" s="76" t="s">
        <v>360</v>
      </c>
      <c r="B12" s="76"/>
      <c r="D12" s="31" t="s">
        <v>361</v>
      </c>
      <c r="E12" s="15"/>
      <c r="F12" s="21">
        <f>'سایر درآمدها'!D11</f>
        <v>18894887667</v>
      </c>
      <c r="G12" s="15"/>
      <c r="H12" s="20">
        <f t="shared" si="0"/>
        <v>0.15246653774556407</v>
      </c>
      <c r="I12" s="15"/>
      <c r="J12" s="20">
        <f t="shared" si="1"/>
        <v>3.0896434894751908E-3</v>
      </c>
      <c r="O12" s="29"/>
    </row>
    <row r="13" spans="1:15" ht="21.75" customHeight="1" x14ac:dyDescent="0.2">
      <c r="A13" s="75" t="s">
        <v>60</v>
      </c>
      <c r="B13" s="75"/>
      <c r="D13" s="22"/>
      <c r="E13" s="15"/>
      <c r="F13" s="22">
        <f>SUM(F8:F12)</f>
        <v>12392809560962</v>
      </c>
      <c r="G13" s="15"/>
      <c r="H13" s="23">
        <f>SUM(H8:H12)</f>
        <v>100</v>
      </c>
      <c r="I13" s="15"/>
      <c r="J13" s="23">
        <f>SUM(J8:J12)</f>
        <v>2.026440381712598</v>
      </c>
      <c r="O13" s="29"/>
    </row>
    <row r="14" spans="1:15" x14ac:dyDescent="0.2">
      <c r="D14" s="15"/>
      <c r="E14" s="15"/>
      <c r="F14" s="15"/>
      <c r="G14" s="15"/>
      <c r="H14" s="15"/>
      <c r="I14" s="15"/>
      <c r="J14" s="15"/>
      <c r="O14" s="29"/>
    </row>
    <row r="19" spans="15:15" x14ac:dyDescent="0.2">
      <c r="O19" s="29"/>
    </row>
    <row r="22" spans="15:15" x14ac:dyDescent="0.2">
      <c r="O22" s="29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57"/>
  <sheetViews>
    <sheetView rightToLeft="1" topLeftCell="A37" workbookViewId="0">
      <selection activeCell="S48" sqref="S48"/>
    </sheetView>
  </sheetViews>
  <sheetFormatPr defaultRowHeight="18.75" x14ac:dyDescent="0.2"/>
  <cols>
    <col min="1" max="1" width="5.140625" customWidth="1"/>
    <col min="2" max="2" width="18.140625" customWidth="1"/>
    <col min="3" max="3" width="1.28515625" customWidth="1"/>
    <col min="4" max="4" width="15" style="15" bestFit="1" customWidth="1"/>
    <col min="5" max="5" width="1.28515625" style="15" customWidth="1"/>
    <col min="6" max="6" width="16.140625" style="15" bestFit="1" customWidth="1"/>
    <col min="7" max="7" width="1.28515625" style="15" customWidth="1"/>
    <col min="8" max="8" width="15" style="15" bestFit="1" customWidth="1"/>
    <col min="9" max="9" width="1.28515625" style="15" customWidth="1"/>
    <col min="10" max="10" width="16.140625" style="15" bestFit="1" customWidth="1"/>
    <col min="11" max="11" width="1.28515625" style="15" customWidth="1"/>
    <col min="12" max="12" width="17.28515625" style="15" bestFit="1" customWidth="1"/>
    <col min="13" max="13" width="1.28515625" style="15" customWidth="1"/>
    <col min="14" max="14" width="15" style="15" bestFit="1" customWidth="1"/>
    <col min="15" max="16" width="1.28515625" style="15" customWidth="1"/>
    <col min="17" max="17" width="16.140625" style="15" bestFit="1" customWidth="1"/>
    <col min="18" max="18" width="1.28515625" style="15" customWidth="1"/>
    <col min="19" max="19" width="15" style="15" bestFit="1" customWidth="1"/>
    <col min="20" max="20" width="1.28515625" style="15" customWidth="1"/>
    <col min="21" max="21" width="16.140625" style="15" bestFit="1" customWidth="1"/>
    <col min="22" max="22" width="1.28515625" style="15" customWidth="1"/>
    <col min="23" max="23" width="17.28515625" style="15" bestFit="1" customWidth="1"/>
    <col min="24" max="24" width="0.28515625" customWidth="1"/>
    <col min="27" max="27" width="15" style="19" bestFit="1" customWidth="1"/>
  </cols>
  <sheetData>
    <row r="1" spans="1:23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4.45" customHeight="1" x14ac:dyDescent="0.2"/>
    <row r="5" spans="1:23" ht="14.45" customHeight="1" x14ac:dyDescent="0.2">
      <c r="A5" s="1" t="s">
        <v>362</v>
      </c>
      <c r="B5" s="68" t="s">
        <v>363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5" customHeight="1" x14ac:dyDescent="0.2">
      <c r="D6" s="69" t="s">
        <v>364</v>
      </c>
      <c r="E6" s="69"/>
      <c r="F6" s="69"/>
      <c r="G6" s="69"/>
      <c r="H6" s="69"/>
      <c r="I6" s="69"/>
      <c r="J6" s="69"/>
      <c r="K6" s="69"/>
      <c r="L6" s="69"/>
      <c r="N6" s="69" t="s">
        <v>365</v>
      </c>
      <c r="O6" s="69"/>
      <c r="P6" s="69"/>
      <c r="Q6" s="69"/>
      <c r="R6" s="69"/>
      <c r="S6" s="69"/>
      <c r="T6" s="69"/>
      <c r="U6" s="69"/>
      <c r="V6" s="69"/>
      <c r="W6" s="69"/>
    </row>
    <row r="7" spans="1:23" ht="14.45" customHeight="1" x14ac:dyDescent="0.2">
      <c r="D7" s="16"/>
      <c r="E7" s="16"/>
      <c r="F7" s="16"/>
      <c r="G7" s="16"/>
      <c r="H7" s="16"/>
      <c r="I7" s="16"/>
      <c r="J7" s="70" t="s">
        <v>60</v>
      </c>
      <c r="K7" s="70"/>
      <c r="L7" s="70"/>
      <c r="N7" s="16"/>
      <c r="O7" s="16"/>
      <c r="P7" s="16"/>
      <c r="Q7" s="16"/>
      <c r="R7" s="16"/>
      <c r="S7" s="16"/>
      <c r="T7" s="16"/>
      <c r="U7" s="70" t="s">
        <v>60</v>
      </c>
      <c r="V7" s="70"/>
      <c r="W7" s="70"/>
    </row>
    <row r="8" spans="1:23" ht="14.45" customHeight="1" x14ac:dyDescent="0.2">
      <c r="A8" s="69" t="s">
        <v>366</v>
      </c>
      <c r="B8" s="69"/>
      <c r="D8" s="2" t="s">
        <v>367</v>
      </c>
      <c r="F8" s="2" t="s">
        <v>368</v>
      </c>
      <c r="H8" s="2" t="s">
        <v>369</v>
      </c>
      <c r="J8" s="4" t="s">
        <v>342</v>
      </c>
      <c r="K8" s="16"/>
      <c r="L8" s="4" t="s">
        <v>350</v>
      </c>
      <c r="N8" s="2" t="s">
        <v>367</v>
      </c>
      <c r="P8" s="69" t="s">
        <v>368</v>
      </c>
      <c r="Q8" s="69"/>
      <c r="S8" s="2" t="s">
        <v>369</v>
      </c>
      <c r="U8" s="4" t="s">
        <v>342</v>
      </c>
      <c r="V8" s="16"/>
      <c r="W8" s="4" t="s">
        <v>350</v>
      </c>
    </row>
    <row r="9" spans="1:23" ht="21.75" customHeight="1" x14ac:dyDescent="0.2">
      <c r="A9" s="71" t="s">
        <v>59</v>
      </c>
      <c r="B9" s="71"/>
      <c r="D9" s="17">
        <v>0</v>
      </c>
      <c r="F9" s="17">
        <v>0</v>
      </c>
      <c r="H9" s="17">
        <v>3184422206</v>
      </c>
      <c r="J9" s="17">
        <f>D9+F9+H9</f>
        <v>3184422206</v>
      </c>
      <c r="L9" s="18">
        <f>J9/درآمد!F$13*100</f>
        <v>2.5695724527480007E-2</v>
      </c>
      <c r="N9" s="17">
        <v>0</v>
      </c>
      <c r="P9" s="72">
        <v>0</v>
      </c>
      <c r="Q9" s="72"/>
      <c r="S9" s="17">
        <v>3184422206</v>
      </c>
      <c r="U9" s="17">
        <f>N9+P9+S9</f>
        <v>3184422206</v>
      </c>
      <c r="W9" s="18">
        <f>U9/درآمد!F$13*100</f>
        <v>2.5695724527480007E-2</v>
      </c>
    </row>
    <row r="10" spans="1:23" ht="21.75" customHeight="1" x14ac:dyDescent="0.2">
      <c r="A10" s="73" t="s">
        <v>48</v>
      </c>
      <c r="B10" s="73"/>
      <c r="D10" s="19">
        <v>0</v>
      </c>
      <c r="F10" s="19">
        <v>7913371532</v>
      </c>
      <c r="H10" s="19">
        <v>2900838896</v>
      </c>
      <c r="J10" s="19">
        <f t="shared" ref="J10:J49" si="0">D10+F10+H10</f>
        <v>10814210428</v>
      </c>
      <c r="L10" s="20">
        <f>J10/درآمد!F$13*100</f>
        <v>8.7261975380186027E-2</v>
      </c>
      <c r="N10" s="19">
        <v>0</v>
      </c>
      <c r="P10" s="74">
        <v>7913371532</v>
      </c>
      <c r="Q10" s="74"/>
      <c r="S10" s="19">
        <v>2900838896</v>
      </c>
      <c r="U10" s="19">
        <f t="shared" ref="U10:U49" si="1">N10+P10+S10</f>
        <v>10814210428</v>
      </c>
      <c r="W10" s="20">
        <f>U10/درآمد!F$13*100</f>
        <v>8.7261975380186027E-2</v>
      </c>
    </row>
    <row r="11" spans="1:23" ht="21.75" customHeight="1" x14ac:dyDescent="0.2">
      <c r="A11" s="73" t="s">
        <v>40</v>
      </c>
      <c r="B11" s="73"/>
      <c r="D11" s="19">
        <v>0</v>
      </c>
      <c r="F11" s="19">
        <v>3598113379</v>
      </c>
      <c r="H11" s="19">
        <v>4501079694</v>
      </c>
      <c r="J11" s="19">
        <f t="shared" si="0"/>
        <v>8099193073</v>
      </c>
      <c r="L11" s="20">
        <f>J11/درآمد!F$13*100</f>
        <v>6.5353970245075679E-2</v>
      </c>
      <c r="N11" s="19">
        <v>0</v>
      </c>
      <c r="P11" s="74">
        <v>3598113379</v>
      </c>
      <c r="Q11" s="74"/>
      <c r="S11" s="19">
        <v>4501079694</v>
      </c>
      <c r="U11" s="19">
        <f t="shared" si="1"/>
        <v>8099193073</v>
      </c>
      <c r="W11" s="20">
        <f>U11/درآمد!F$13*100</f>
        <v>6.5353970245075679E-2</v>
      </c>
    </row>
    <row r="12" spans="1:23" ht="21.75" customHeight="1" x14ac:dyDescent="0.2">
      <c r="A12" s="73" t="s">
        <v>50</v>
      </c>
      <c r="B12" s="73"/>
      <c r="D12" s="19">
        <v>0</v>
      </c>
      <c r="F12" s="19">
        <v>0</v>
      </c>
      <c r="H12" s="19">
        <v>7785481725</v>
      </c>
      <c r="J12" s="19">
        <f t="shared" si="0"/>
        <v>7785481725</v>
      </c>
      <c r="L12" s="20">
        <f>J12/درآمد!F$13*100</f>
        <v>6.2822572127023371E-2</v>
      </c>
      <c r="N12" s="19">
        <v>0</v>
      </c>
      <c r="P12" s="74">
        <v>0</v>
      </c>
      <c r="Q12" s="74"/>
      <c r="S12" s="19">
        <v>7785481725</v>
      </c>
      <c r="U12" s="19">
        <f t="shared" si="1"/>
        <v>7785481725</v>
      </c>
      <c r="W12" s="20">
        <f>U12/درآمد!F$13*100</f>
        <v>6.2822572127023371E-2</v>
      </c>
    </row>
    <row r="13" spans="1:23" ht="21.75" customHeight="1" x14ac:dyDescent="0.2">
      <c r="A13" s="73" t="s">
        <v>23</v>
      </c>
      <c r="B13" s="73"/>
      <c r="D13" s="19">
        <v>0</v>
      </c>
      <c r="F13" s="19">
        <v>0</v>
      </c>
      <c r="H13" s="19">
        <v>12355425101</v>
      </c>
      <c r="J13" s="19">
        <f t="shared" si="0"/>
        <v>12355425101</v>
      </c>
      <c r="L13" s="20">
        <f>J13/درآمد!F$13*100</f>
        <v>9.9698337493381931E-2</v>
      </c>
      <c r="N13" s="19">
        <v>0</v>
      </c>
      <c r="P13" s="74">
        <v>0</v>
      </c>
      <c r="Q13" s="74"/>
      <c r="S13" s="19">
        <v>12355425101</v>
      </c>
      <c r="U13" s="19">
        <f t="shared" si="1"/>
        <v>12355425101</v>
      </c>
      <c r="W13" s="20">
        <f>U13/درآمد!F$13*100</f>
        <v>9.9698337493381931E-2</v>
      </c>
    </row>
    <row r="14" spans="1:23" ht="21.75" customHeight="1" x14ac:dyDescent="0.2">
      <c r="A14" s="73" t="s">
        <v>36</v>
      </c>
      <c r="B14" s="73"/>
      <c r="D14" s="19">
        <v>0</v>
      </c>
      <c r="F14" s="19">
        <v>0</v>
      </c>
      <c r="H14" s="19">
        <v>2069259439</v>
      </c>
      <c r="J14" s="19">
        <f t="shared" si="0"/>
        <v>2069259439</v>
      </c>
      <c r="L14" s="20">
        <f>J14/درآمد!F$13*100</f>
        <v>1.6697258428938308E-2</v>
      </c>
      <c r="N14" s="19">
        <v>0</v>
      </c>
      <c r="P14" s="74">
        <v>0</v>
      </c>
      <c r="Q14" s="74"/>
      <c r="S14" s="19">
        <v>2069259439</v>
      </c>
      <c r="U14" s="19">
        <f t="shared" si="1"/>
        <v>2069259439</v>
      </c>
      <c r="W14" s="20">
        <f>U14/درآمد!F$13*100</f>
        <v>1.6697258428938308E-2</v>
      </c>
    </row>
    <row r="15" spans="1:23" ht="21.75" customHeight="1" x14ac:dyDescent="0.2">
      <c r="A15" s="73" t="s">
        <v>58</v>
      </c>
      <c r="B15" s="73"/>
      <c r="D15" s="19">
        <v>0</v>
      </c>
      <c r="F15" s="19">
        <v>410558916</v>
      </c>
      <c r="H15" s="19">
        <v>2897377002</v>
      </c>
      <c r="J15" s="19">
        <f t="shared" si="0"/>
        <v>3307935918</v>
      </c>
      <c r="L15" s="20">
        <f>J15/درآمد!F$13*100</f>
        <v>2.6692380785227038E-2</v>
      </c>
      <c r="N15" s="19">
        <v>0</v>
      </c>
      <c r="P15" s="74">
        <v>410558916</v>
      </c>
      <c r="Q15" s="74"/>
      <c r="S15" s="19">
        <v>2897377002</v>
      </c>
      <c r="U15" s="19">
        <f t="shared" si="1"/>
        <v>3307935918</v>
      </c>
      <c r="W15" s="20">
        <f>U15/درآمد!F$13*100</f>
        <v>2.6692380785227038E-2</v>
      </c>
    </row>
    <row r="16" spans="1:23" ht="21.75" customHeight="1" x14ac:dyDescent="0.2">
      <c r="A16" s="73" t="s">
        <v>38</v>
      </c>
      <c r="B16" s="73"/>
      <c r="D16" s="19">
        <v>0</v>
      </c>
      <c r="F16" s="19">
        <v>0</v>
      </c>
      <c r="H16" s="19">
        <v>395274445</v>
      </c>
      <c r="J16" s="19">
        <f t="shared" si="0"/>
        <v>395274445</v>
      </c>
      <c r="L16" s="20">
        <f>J16/درآمد!F$13*100</f>
        <v>3.1895466726539171E-3</v>
      </c>
      <c r="N16" s="19">
        <v>0</v>
      </c>
      <c r="P16" s="74">
        <v>0</v>
      </c>
      <c r="Q16" s="74"/>
      <c r="S16" s="19">
        <v>395274445</v>
      </c>
      <c r="U16" s="19">
        <f t="shared" si="1"/>
        <v>395274445</v>
      </c>
      <c r="W16" s="20">
        <f>U16/درآمد!F$13*100</f>
        <v>3.1895466726539171E-3</v>
      </c>
    </row>
    <row r="17" spans="1:23" ht="21.75" customHeight="1" x14ac:dyDescent="0.2">
      <c r="A17" s="73" t="s">
        <v>43</v>
      </c>
      <c r="B17" s="73"/>
      <c r="D17" s="19">
        <v>0</v>
      </c>
      <c r="F17" s="19">
        <v>3402668770</v>
      </c>
      <c r="H17" s="19">
        <v>7261922009</v>
      </c>
      <c r="J17" s="19">
        <f t="shared" si="0"/>
        <v>10664590779</v>
      </c>
      <c r="L17" s="20">
        <f>J17/درآمد!F$13*100</f>
        <v>8.6054665219693363E-2</v>
      </c>
      <c r="N17" s="19">
        <v>0</v>
      </c>
      <c r="P17" s="74">
        <v>3402668770</v>
      </c>
      <c r="Q17" s="74"/>
      <c r="S17" s="19">
        <v>7261922009</v>
      </c>
      <c r="U17" s="19">
        <f t="shared" si="1"/>
        <v>10664590779</v>
      </c>
      <c r="W17" s="20">
        <f>U17/درآمد!F$13*100</f>
        <v>8.6054665219693363E-2</v>
      </c>
    </row>
    <row r="18" spans="1:23" ht="21.75" customHeight="1" x14ac:dyDescent="0.2">
      <c r="A18" s="73" t="s">
        <v>52</v>
      </c>
      <c r="B18" s="73"/>
      <c r="D18" s="19">
        <v>0</v>
      </c>
      <c r="F18" s="19">
        <v>0</v>
      </c>
      <c r="H18" s="19">
        <v>3885017694</v>
      </c>
      <c r="J18" s="19">
        <f t="shared" si="0"/>
        <v>3885017694</v>
      </c>
      <c r="L18" s="20">
        <f>J18/درآمد!F$13*100</f>
        <v>3.1348966308963624E-2</v>
      </c>
      <c r="N18" s="19">
        <v>0</v>
      </c>
      <c r="P18" s="74">
        <v>0</v>
      </c>
      <c r="Q18" s="74"/>
      <c r="S18" s="19">
        <v>3885017694</v>
      </c>
      <c r="U18" s="19">
        <f t="shared" si="1"/>
        <v>3885017694</v>
      </c>
      <c r="W18" s="20">
        <f>U18/درآمد!F$13*100</f>
        <v>3.1348966308963624E-2</v>
      </c>
    </row>
    <row r="19" spans="1:23" ht="21.75" customHeight="1" x14ac:dyDescent="0.2">
      <c r="A19" s="73" t="s">
        <v>31</v>
      </c>
      <c r="B19" s="73"/>
      <c r="D19" s="19">
        <v>0</v>
      </c>
      <c r="F19" s="19">
        <v>3247561238</v>
      </c>
      <c r="H19" s="19">
        <v>-1152128815</v>
      </c>
      <c r="J19" s="19">
        <f t="shared" si="0"/>
        <v>2095432423</v>
      </c>
      <c r="L19" s="20">
        <f>J19/درآمد!F$13*100</f>
        <v>1.690845334701763E-2</v>
      </c>
      <c r="N19" s="19">
        <v>0</v>
      </c>
      <c r="P19" s="74">
        <v>3247561238</v>
      </c>
      <c r="Q19" s="74"/>
      <c r="S19" s="19">
        <v>-1152128815</v>
      </c>
      <c r="U19" s="19">
        <f t="shared" si="1"/>
        <v>2095432423</v>
      </c>
      <c r="W19" s="20">
        <f>U19/درآمد!F$13*100</f>
        <v>1.690845334701763E-2</v>
      </c>
    </row>
    <row r="20" spans="1:23" ht="21.75" customHeight="1" x14ac:dyDescent="0.2">
      <c r="A20" s="73" t="s">
        <v>39</v>
      </c>
      <c r="B20" s="73"/>
      <c r="D20" s="19">
        <v>0</v>
      </c>
      <c r="F20" s="19">
        <v>5134427577</v>
      </c>
      <c r="H20" s="19">
        <v>23733936344</v>
      </c>
      <c r="J20" s="19">
        <f t="shared" si="0"/>
        <v>28868363921</v>
      </c>
      <c r="L20" s="20">
        <f>J20/درآمد!F$13*100</f>
        <v>0.23294446492534557</v>
      </c>
      <c r="N20" s="19">
        <v>0</v>
      </c>
      <c r="P20" s="74">
        <v>5134427577</v>
      </c>
      <c r="Q20" s="74"/>
      <c r="S20" s="19">
        <v>23733936344</v>
      </c>
      <c r="U20" s="19">
        <f t="shared" si="1"/>
        <v>28868363921</v>
      </c>
      <c r="W20" s="20">
        <f>U20/درآمد!F$13*100</f>
        <v>0.23294446492534557</v>
      </c>
    </row>
    <row r="21" spans="1:23" ht="21.75" customHeight="1" x14ac:dyDescent="0.2">
      <c r="A21" s="73" t="s">
        <v>37</v>
      </c>
      <c r="B21" s="73"/>
      <c r="D21" s="19">
        <v>0</v>
      </c>
      <c r="F21" s="19">
        <v>0</v>
      </c>
      <c r="H21" s="19">
        <v>361907437</v>
      </c>
      <c r="J21" s="19">
        <f t="shared" si="0"/>
        <v>361907437</v>
      </c>
      <c r="L21" s="20">
        <f>J21/درآمد!F$13*100</f>
        <v>2.920301770310644E-3</v>
      </c>
      <c r="N21" s="19">
        <v>0</v>
      </c>
      <c r="P21" s="74">
        <v>0</v>
      </c>
      <c r="Q21" s="74"/>
      <c r="S21" s="19">
        <v>361907437</v>
      </c>
      <c r="U21" s="19">
        <f t="shared" si="1"/>
        <v>361907437</v>
      </c>
      <c r="W21" s="20">
        <f>U21/درآمد!F$13*100</f>
        <v>2.920301770310644E-3</v>
      </c>
    </row>
    <row r="22" spans="1:23" ht="21.75" customHeight="1" x14ac:dyDescent="0.2">
      <c r="A22" s="73" t="s">
        <v>55</v>
      </c>
      <c r="B22" s="73"/>
      <c r="D22" s="19">
        <v>0</v>
      </c>
      <c r="F22" s="19">
        <v>998609258</v>
      </c>
      <c r="H22" s="19">
        <v>2926841992</v>
      </c>
      <c r="J22" s="19">
        <f t="shared" si="0"/>
        <v>3925451250</v>
      </c>
      <c r="L22" s="20">
        <f>J22/درآمد!F$13*100</f>
        <v>3.1675232566837609E-2</v>
      </c>
      <c r="N22" s="19">
        <v>0</v>
      </c>
      <c r="P22" s="74">
        <v>998609258</v>
      </c>
      <c r="Q22" s="74"/>
      <c r="S22" s="19">
        <v>2926841992</v>
      </c>
      <c r="U22" s="19">
        <f t="shared" si="1"/>
        <v>3925451250</v>
      </c>
      <c r="W22" s="20">
        <f>U22/درآمد!F$13*100</f>
        <v>3.1675232566837609E-2</v>
      </c>
    </row>
    <row r="23" spans="1:23" ht="21.75" customHeight="1" x14ac:dyDescent="0.2">
      <c r="A23" s="73" t="s">
        <v>21</v>
      </c>
      <c r="B23" s="73"/>
      <c r="D23" s="19">
        <v>0</v>
      </c>
      <c r="F23" s="19">
        <v>4468773557</v>
      </c>
      <c r="H23" s="19">
        <v>11048723000</v>
      </c>
      <c r="J23" s="19">
        <f t="shared" si="0"/>
        <v>15517496557</v>
      </c>
      <c r="L23" s="20">
        <f>J23/درآمد!F$13*100</f>
        <v>0.12521370945520641</v>
      </c>
      <c r="N23" s="19">
        <v>0</v>
      </c>
      <c r="P23" s="74">
        <v>4468773557</v>
      </c>
      <c r="Q23" s="74"/>
      <c r="S23" s="19">
        <v>11048723000</v>
      </c>
      <c r="U23" s="19">
        <f t="shared" si="1"/>
        <v>15517496557</v>
      </c>
      <c r="W23" s="20">
        <f>U23/درآمد!F$13*100</f>
        <v>0.12521370945520641</v>
      </c>
    </row>
    <row r="24" spans="1:23" ht="21.75" customHeight="1" x14ac:dyDescent="0.2">
      <c r="A24" s="73" t="s">
        <v>51</v>
      </c>
      <c r="B24" s="73"/>
      <c r="D24" s="19">
        <v>0</v>
      </c>
      <c r="F24" s="19">
        <v>0</v>
      </c>
      <c r="H24" s="19">
        <v>1743534697</v>
      </c>
      <c r="J24" s="19">
        <f t="shared" si="0"/>
        <v>1743534697</v>
      </c>
      <c r="L24" s="20">
        <f>J24/درآمد!F$13*100</f>
        <v>1.4068921889126947E-2</v>
      </c>
      <c r="N24" s="19">
        <v>0</v>
      </c>
      <c r="P24" s="74">
        <v>0</v>
      </c>
      <c r="Q24" s="74"/>
      <c r="S24" s="19">
        <v>1743534697</v>
      </c>
      <c r="U24" s="19">
        <f t="shared" si="1"/>
        <v>1743534697</v>
      </c>
      <c r="W24" s="20">
        <f>U24/درآمد!F$13*100</f>
        <v>1.4068921889126947E-2</v>
      </c>
    </row>
    <row r="25" spans="1:23" ht="21.75" customHeight="1" x14ac:dyDescent="0.2">
      <c r="A25" s="73" t="s">
        <v>29</v>
      </c>
      <c r="B25" s="73"/>
      <c r="D25" s="19">
        <v>0</v>
      </c>
      <c r="F25" s="19">
        <v>1075318950</v>
      </c>
      <c r="H25" s="19">
        <v>4523008294</v>
      </c>
      <c r="J25" s="19">
        <f t="shared" si="0"/>
        <v>5598327244</v>
      </c>
      <c r="L25" s="20">
        <f>J25/درآمد!F$13*100</f>
        <v>4.5173995585593638E-2</v>
      </c>
      <c r="N25" s="19">
        <v>0</v>
      </c>
      <c r="P25" s="74">
        <v>1075318950</v>
      </c>
      <c r="Q25" s="74"/>
      <c r="S25" s="19">
        <v>4523008294</v>
      </c>
      <c r="U25" s="19">
        <f t="shared" si="1"/>
        <v>5598327244</v>
      </c>
      <c r="W25" s="20">
        <f>U25/درآمد!F$13*100</f>
        <v>4.5173995585593638E-2</v>
      </c>
    </row>
    <row r="26" spans="1:23" ht="21.75" customHeight="1" x14ac:dyDescent="0.2">
      <c r="A26" s="73" t="s">
        <v>25</v>
      </c>
      <c r="B26" s="73"/>
      <c r="D26" s="19">
        <v>0</v>
      </c>
      <c r="F26" s="19">
        <v>13419328176</v>
      </c>
      <c r="H26" s="19">
        <v>8801783780</v>
      </c>
      <c r="J26" s="19">
        <f t="shared" si="0"/>
        <v>22221111956</v>
      </c>
      <c r="L26" s="20">
        <f>J26/درآمد!F$13*100</f>
        <v>0.17930649096713039</v>
      </c>
      <c r="N26" s="19">
        <v>0</v>
      </c>
      <c r="P26" s="74">
        <v>13419328176</v>
      </c>
      <c r="Q26" s="74"/>
      <c r="S26" s="19">
        <v>8801783780</v>
      </c>
      <c r="U26" s="19">
        <f t="shared" si="1"/>
        <v>22221111956</v>
      </c>
      <c r="W26" s="20">
        <f>U26/درآمد!F$13*100</f>
        <v>0.17930649096713039</v>
      </c>
    </row>
    <row r="27" spans="1:23" ht="21.75" customHeight="1" x14ac:dyDescent="0.2">
      <c r="A27" s="73" t="s">
        <v>32</v>
      </c>
      <c r="B27" s="73"/>
      <c r="D27" s="19">
        <v>0</v>
      </c>
      <c r="F27" s="19">
        <v>0</v>
      </c>
      <c r="H27" s="19">
        <v>156783249</v>
      </c>
      <c r="J27" s="19">
        <f t="shared" si="0"/>
        <v>156783249</v>
      </c>
      <c r="L27" s="20">
        <f>J27/درآمد!F$13*100</f>
        <v>1.2651146475604327E-3</v>
      </c>
      <c r="N27" s="19">
        <v>0</v>
      </c>
      <c r="P27" s="74">
        <v>0</v>
      </c>
      <c r="Q27" s="74"/>
      <c r="S27" s="19">
        <v>156783249</v>
      </c>
      <c r="U27" s="19">
        <f t="shared" si="1"/>
        <v>156783249</v>
      </c>
      <c r="W27" s="20">
        <f>U27/درآمد!F$13*100</f>
        <v>1.2651146475604327E-3</v>
      </c>
    </row>
    <row r="28" spans="1:23" ht="21.75" customHeight="1" x14ac:dyDescent="0.2">
      <c r="A28" s="73" t="s">
        <v>53</v>
      </c>
      <c r="B28" s="73"/>
      <c r="D28" s="19">
        <v>14929931191</v>
      </c>
      <c r="F28" s="19">
        <v>-14212554166</v>
      </c>
      <c r="H28" s="19">
        <v>0</v>
      </c>
      <c r="J28" s="19">
        <f t="shared" si="0"/>
        <v>717377025</v>
      </c>
      <c r="L28" s="20">
        <f>J28/درآمد!F$13*100</f>
        <v>5.7886552800728514E-3</v>
      </c>
      <c r="N28" s="19">
        <v>14929931191</v>
      </c>
      <c r="P28" s="74">
        <v>-14212554166</v>
      </c>
      <c r="Q28" s="74"/>
      <c r="S28" s="19">
        <v>0</v>
      </c>
      <c r="U28" s="19">
        <f t="shared" si="1"/>
        <v>717377025</v>
      </c>
      <c r="W28" s="20">
        <f>U28/درآمد!F$13*100</f>
        <v>5.7886552800728514E-3</v>
      </c>
    </row>
    <row r="29" spans="1:23" ht="21.75" customHeight="1" x14ac:dyDescent="0.2">
      <c r="A29" s="73" t="s">
        <v>19</v>
      </c>
      <c r="B29" s="73"/>
      <c r="D29" s="19">
        <v>0</v>
      </c>
      <c r="F29" s="19">
        <v>909252806</v>
      </c>
      <c r="H29" s="19">
        <v>0</v>
      </c>
      <c r="J29" s="19">
        <f t="shared" si="0"/>
        <v>909252806</v>
      </c>
      <c r="L29" s="20">
        <f>J29/درآمد!F$13*100</f>
        <v>7.3369384200350661E-3</v>
      </c>
      <c r="N29" s="19">
        <v>0</v>
      </c>
      <c r="P29" s="74">
        <v>909252806</v>
      </c>
      <c r="Q29" s="74"/>
      <c r="S29" s="19">
        <v>0</v>
      </c>
      <c r="U29" s="19">
        <f t="shared" si="1"/>
        <v>909252806</v>
      </c>
      <c r="W29" s="20">
        <f>U29/درآمد!F$13*100</f>
        <v>7.3369384200350661E-3</v>
      </c>
    </row>
    <row r="30" spans="1:23" ht="21.75" customHeight="1" x14ac:dyDescent="0.2">
      <c r="A30" s="73" t="s">
        <v>33</v>
      </c>
      <c r="B30" s="73"/>
      <c r="D30" s="19">
        <v>0</v>
      </c>
      <c r="F30" s="19">
        <v>-1078933941</v>
      </c>
      <c r="H30" s="19">
        <v>0</v>
      </c>
      <c r="J30" s="19">
        <f t="shared" si="0"/>
        <v>-1078933941</v>
      </c>
      <c r="L30" s="20">
        <f>J30/درآمد!F$13*100</f>
        <v>-8.706128627996499E-3</v>
      </c>
      <c r="N30" s="19">
        <v>0</v>
      </c>
      <c r="P30" s="74">
        <v>-1078933941</v>
      </c>
      <c r="Q30" s="74"/>
      <c r="S30" s="19">
        <v>0</v>
      </c>
      <c r="U30" s="19">
        <f t="shared" si="1"/>
        <v>-1078933941</v>
      </c>
      <c r="W30" s="20">
        <f>U30/درآمد!F$13*100</f>
        <v>-8.706128627996499E-3</v>
      </c>
    </row>
    <row r="31" spans="1:23" ht="21.75" customHeight="1" x14ac:dyDescent="0.2">
      <c r="A31" s="73" t="s">
        <v>46</v>
      </c>
      <c r="B31" s="73"/>
      <c r="D31" s="19">
        <v>0</v>
      </c>
      <c r="F31" s="19">
        <v>3637821122</v>
      </c>
      <c r="H31" s="19">
        <v>0</v>
      </c>
      <c r="J31" s="19">
        <f t="shared" si="0"/>
        <v>3637821122</v>
      </c>
      <c r="L31" s="20">
        <f>J31/درآمد!F$13*100</f>
        <v>2.935428890523201E-2</v>
      </c>
      <c r="N31" s="19">
        <v>0</v>
      </c>
      <c r="P31" s="74">
        <v>3637821122</v>
      </c>
      <c r="Q31" s="74"/>
      <c r="S31" s="19">
        <v>0</v>
      </c>
      <c r="U31" s="19">
        <f t="shared" si="1"/>
        <v>3637821122</v>
      </c>
      <c r="W31" s="20">
        <f>U31/درآمد!F$13*100</f>
        <v>2.935428890523201E-2</v>
      </c>
    </row>
    <row r="32" spans="1:23" ht="21.75" customHeight="1" x14ac:dyDescent="0.2">
      <c r="A32" s="73" t="s">
        <v>34</v>
      </c>
      <c r="B32" s="73"/>
      <c r="D32" s="19">
        <v>0</v>
      </c>
      <c r="F32" s="19">
        <v>1106369378</v>
      </c>
      <c r="H32" s="19">
        <v>0</v>
      </c>
      <c r="J32" s="19">
        <f t="shared" si="0"/>
        <v>1106369378</v>
      </c>
      <c r="L32" s="20">
        <f>J32/درآمد!F$13*100</f>
        <v>8.9275105258223419E-3</v>
      </c>
      <c r="N32" s="19">
        <v>0</v>
      </c>
      <c r="P32" s="74">
        <v>1106369378</v>
      </c>
      <c r="Q32" s="74"/>
      <c r="S32" s="19">
        <v>0</v>
      </c>
      <c r="U32" s="19">
        <f t="shared" si="1"/>
        <v>1106369378</v>
      </c>
      <c r="W32" s="20">
        <f>U32/درآمد!F$13*100</f>
        <v>8.9275105258223419E-3</v>
      </c>
    </row>
    <row r="33" spans="1:23" ht="21.75" customHeight="1" x14ac:dyDescent="0.2">
      <c r="A33" s="73" t="s">
        <v>24</v>
      </c>
      <c r="B33" s="73"/>
      <c r="D33" s="19">
        <v>0</v>
      </c>
      <c r="F33" s="19">
        <v>2517479606</v>
      </c>
      <c r="H33" s="19">
        <v>0</v>
      </c>
      <c r="J33" s="19">
        <f t="shared" si="0"/>
        <v>2517479606</v>
      </c>
      <c r="L33" s="20">
        <f>J33/درآمد!F$13*100</f>
        <v>2.0314034469876733E-2</v>
      </c>
      <c r="N33" s="19">
        <v>0</v>
      </c>
      <c r="P33" s="74">
        <v>2517479606</v>
      </c>
      <c r="Q33" s="74"/>
      <c r="S33" s="19">
        <v>0</v>
      </c>
      <c r="U33" s="19">
        <f t="shared" si="1"/>
        <v>2517479606</v>
      </c>
      <c r="W33" s="20">
        <f>U33/درآمد!F$13*100</f>
        <v>2.0314034469876733E-2</v>
      </c>
    </row>
    <row r="34" spans="1:23" ht="21.75" customHeight="1" x14ac:dyDescent="0.2">
      <c r="A34" s="73" t="s">
        <v>42</v>
      </c>
      <c r="B34" s="73"/>
      <c r="D34" s="19">
        <v>0</v>
      </c>
      <c r="F34" s="19">
        <v>516338567</v>
      </c>
      <c r="H34" s="19">
        <v>0</v>
      </c>
      <c r="J34" s="19">
        <f t="shared" si="0"/>
        <v>516338567</v>
      </c>
      <c r="L34" s="20">
        <f>J34/درآمد!F$13*100</f>
        <v>4.1664367104170923E-3</v>
      </c>
      <c r="N34" s="19">
        <v>0</v>
      </c>
      <c r="P34" s="74">
        <v>516338567</v>
      </c>
      <c r="Q34" s="74"/>
      <c r="S34" s="19">
        <v>0</v>
      </c>
      <c r="U34" s="19">
        <f t="shared" si="1"/>
        <v>516338567</v>
      </c>
      <c r="W34" s="20">
        <f>U34/درآمد!F$13*100</f>
        <v>4.1664367104170923E-3</v>
      </c>
    </row>
    <row r="35" spans="1:23" ht="21.75" customHeight="1" x14ac:dyDescent="0.2">
      <c r="A35" s="73" t="s">
        <v>45</v>
      </c>
      <c r="B35" s="73"/>
      <c r="D35" s="19">
        <v>0</v>
      </c>
      <c r="F35" s="19">
        <v>1988138763</v>
      </c>
      <c r="H35" s="19">
        <v>0</v>
      </c>
      <c r="J35" s="19">
        <f t="shared" si="0"/>
        <v>1988138763</v>
      </c>
      <c r="L35" s="20">
        <f>J35/درآمد!F$13*100</f>
        <v>1.6042679855766857E-2</v>
      </c>
      <c r="N35" s="19">
        <v>0</v>
      </c>
      <c r="P35" s="74">
        <v>1988138763</v>
      </c>
      <c r="Q35" s="74"/>
      <c r="S35" s="19">
        <v>0</v>
      </c>
      <c r="U35" s="19">
        <f t="shared" si="1"/>
        <v>1988138763</v>
      </c>
      <c r="W35" s="20">
        <f>U35/درآمد!F$13*100</f>
        <v>1.6042679855766857E-2</v>
      </c>
    </row>
    <row r="36" spans="1:23" ht="21.75" customHeight="1" x14ac:dyDescent="0.2">
      <c r="A36" s="73" t="s">
        <v>22</v>
      </c>
      <c r="B36" s="73"/>
      <c r="D36" s="19">
        <v>0</v>
      </c>
      <c r="F36" s="19">
        <v>17837473016</v>
      </c>
      <c r="H36" s="19">
        <v>0</v>
      </c>
      <c r="J36" s="19">
        <f t="shared" si="0"/>
        <v>17837473016</v>
      </c>
      <c r="L36" s="20">
        <f>J36/درآمد!F$13*100</f>
        <v>0.14393405247014346</v>
      </c>
      <c r="N36" s="19">
        <v>0</v>
      </c>
      <c r="P36" s="74">
        <v>17837473016</v>
      </c>
      <c r="Q36" s="74"/>
      <c r="S36" s="19">
        <v>0</v>
      </c>
      <c r="U36" s="19">
        <f t="shared" si="1"/>
        <v>17837473016</v>
      </c>
      <c r="W36" s="20">
        <f>U36/درآمد!F$13*100</f>
        <v>0.14393405247014346</v>
      </c>
    </row>
    <row r="37" spans="1:23" ht="21.75" customHeight="1" x14ac:dyDescent="0.2">
      <c r="A37" s="73" t="s">
        <v>41</v>
      </c>
      <c r="B37" s="73"/>
      <c r="D37" s="19">
        <v>0</v>
      </c>
      <c r="F37" s="19">
        <v>1353003651</v>
      </c>
      <c r="H37" s="19">
        <v>0</v>
      </c>
      <c r="J37" s="19">
        <f t="shared" si="0"/>
        <v>1353003651</v>
      </c>
      <c r="L37" s="20">
        <f>J37/درآمد!F$13*100</f>
        <v>1.0917650629136046E-2</v>
      </c>
      <c r="N37" s="19">
        <v>0</v>
      </c>
      <c r="P37" s="74">
        <v>1353003651</v>
      </c>
      <c r="Q37" s="74"/>
      <c r="S37" s="19">
        <v>0</v>
      </c>
      <c r="U37" s="19">
        <f t="shared" si="1"/>
        <v>1353003651</v>
      </c>
      <c r="W37" s="20">
        <f>U37/درآمد!F$13*100</f>
        <v>1.0917650629136046E-2</v>
      </c>
    </row>
    <row r="38" spans="1:23" ht="21.75" customHeight="1" x14ac:dyDescent="0.2">
      <c r="A38" s="73" t="s">
        <v>54</v>
      </c>
      <c r="B38" s="73"/>
      <c r="D38" s="19">
        <v>0</v>
      </c>
      <c r="F38" s="19">
        <v>1840300542</v>
      </c>
      <c r="H38" s="19">
        <v>0</v>
      </c>
      <c r="J38" s="19">
        <f t="shared" si="0"/>
        <v>1840300542</v>
      </c>
      <c r="L38" s="20">
        <f>J38/درآمد!F$13*100</f>
        <v>1.4849744385623767E-2</v>
      </c>
      <c r="N38" s="19">
        <v>0</v>
      </c>
      <c r="P38" s="74">
        <v>1840300542</v>
      </c>
      <c r="Q38" s="74"/>
      <c r="S38" s="19">
        <v>0</v>
      </c>
      <c r="U38" s="19">
        <f t="shared" si="1"/>
        <v>1840300542</v>
      </c>
      <c r="W38" s="20">
        <f>U38/درآمد!F$13*100</f>
        <v>1.4849744385623767E-2</v>
      </c>
    </row>
    <row r="39" spans="1:23" ht="21.75" customHeight="1" x14ac:dyDescent="0.2">
      <c r="A39" s="73" t="s">
        <v>35</v>
      </c>
      <c r="B39" s="73"/>
      <c r="D39" s="19">
        <v>0</v>
      </c>
      <c r="F39" s="19">
        <v>69530617902</v>
      </c>
      <c r="H39" s="19">
        <v>0</v>
      </c>
      <c r="J39" s="19">
        <f t="shared" si="0"/>
        <v>69530617902</v>
      </c>
      <c r="L39" s="20">
        <f>J39/درآمد!F$13*100</f>
        <v>0.56105613146049693</v>
      </c>
      <c r="N39" s="19">
        <v>0</v>
      </c>
      <c r="P39" s="74">
        <v>69530617902</v>
      </c>
      <c r="Q39" s="74"/>
      <c r="S39" s="19">
        <v>0</v>
      </c>
      <c r="U39" s="19">
        <f t="shared" si="1"/>
        <v>69530617902</v>
      </c>
      <c r="W39" s="20">
        <f>U39/درآمد!F$13*100</f>
        <v>0.56105613146049693</v>
      </c>
    </row>
    <row r="40" spans="1:23" ht="21.75" customHeight="1" x14ac:dyDescent="0.2">
      <c r="A40" s="73" t="s">
        <v>47</v>
      </c>
      <c r="B40" s="73"/>
      <c r="D40" s="19">
        <v>0</v>
      </c>
      <c r="F40" s="19">
        <v>11315801448</v>
      </c>
      <c r="H40" s="19">
        <v>0</v>
      </c>
      <c r="J40" s="19">
        <f t="shared" si="0"/>
        <v>11315801448</v>
      </c>
      <c r="L40" s="20">
        <f>J40/درآمد!F$13*100</f>
        <v>9.1309411254453285E-2</v>
      </c>
      <c r="N40" s="19">
        <v>0</v>
      </c>
      <c r="P40" s="74">
        <v>11315801448</v>
      </c>
      <c r="Q40" s="74"/>
      <c r="S40" s="19">
        <v>0</v>
      </c>
      <c r="U40" s="19">
        <f t="shared" si="1"/>
        <v>11315801448</v>
      </c>
      <c r="W40" s="20">
        <f>U40/درآمد!F$13*100</f>
        <v>9.1309411254453285E-2</v>
      </c>
    </row>
    <row r="41" spans="1:23" ht="21.75" customHeight="1" x14ac:dyDescent="0.2">
      <c r="A41" s="73" t="s">
        <v>49</v>
      </c>
      <c r="B41" s="73"/>
      <c r="D41" s="19">
        <v>0</v>
      </c>
      <c r="F41" s="19">
        <v>17268817966</v>
      </c>
      <c r="H41" s="19">
        <v>0</v>
      </c>
      <c r="J41" s="19">
        <f t="shared" si="0"/>
        <v>17268817966</v>
      </c>
      <c r="L41" s="20">
        <f>J41/درآمد!F$13*100</f>
        <v>0.13934546384378957</v>
      </c>
      <c r="N41" s="19">
        <v>0</v>
      </c>
      <c r="P41" s="74">
        <v>17268817966</v>
      </c>
      <c r="Q41" s="74"/>
      <c r="S41" s="19">
        <v>0</v>
      </c>
      <c r="U41" s="19">
        <f t="shared" si="1"/>
        <v>17268817966</v>
      </c>
      <c r="W41" s="20">
        <f>U41/درآمد!F$13*100</f>
        <v>0.13934546384378957</v>
      </c>
    </row>
    <row r="42" spans="1:23" ht="21.75" customHeight="1" x14ac:dyDescent="0.2">
      <c r="A42" s="73" t="s">
        <v>26</v>
      </c>
      <c r="B42" s="73"/>
      <c r="D42" s="19">
        <v>0</v>
      </c>
      <c r="F42" s="19">
        <f>7660055530+2371</f>
        <v>7660057901</v>
      </c>
      <c r="H42" s="19">
        <v>0</v>
      </c>
      <c r="J42" s="19">
        <f t="shared" si="0"/>
        <v>7660057901</v>
      </c>
      <c r="L42" s="20">
        <f>J42/درآمد!F$13*100</f>
        <v>6.1810502802605673E-2</v>
      </c>
      <c r="N42" s="19">
        <v>0</v>
      </c>
      <c r="P42" s="74">
        <v>7660057901</v>
      </c>
      <c r="Q42" s="74"/>
      <c r="S42" s="19">
        <v>0</v>
      </c>
      <c r="U42" s="19">
        <f t="shared" si="1"/>
        <v>7660057901</v>
      </c>
      <c r="W42" s="20">
        <f>U42/درآمد!F$13*100</f>
        <v>6.1810502802605673E-2</v>
      </c>
    </row>
    <row r="43" spans="1:23" ht="21.75" customHeight="1" x14ac:dyDescent="0.2">
      <c r="A43" s="73" t="s">
        <v>44</v>
      </c>
      <c r="B43" s="73"/>
      <c r="D43" s="19">
        <v>0</v>
      </c>
      <c r="F43" s="19">
        <v>8924401736</v>
      </c>
      <c r="H43" s="19">
        <v>0</v>
      </c>
      <c r="J43" s="19">
        <f t="shared" si="0"/>
        <v>8924401736</v>
      </c>
      <c r="L43" s="20">
        <f>J43/درآمد!F$13*100</f>
        <v>7.2012740065919623E-2</v>
      </c>
      <c r="N43" s="19">
        <v>0</v>
      </c>
      <c r="P43" s="74">
        <v>8924401736</v>
      </c>
      <c r="Q43" s="74"/>
      <c r="S43" s="19">
        <v>0</v>
      </c>
      <c r="U43" s="19">
        <f t="shared" si="1"/>
        <v>8924401736</v>
      </c>
      <c r="W43" s="20">
        <f>U43/درآمد!F$13*100</f>
        <v>7.2012740065919623E-2</v>
      </c>
    </row>
    <row r="44" spans="1:23" ht="21.75" customHeight="1" x14ac:dyDescent="0.2">
      <c r="A44" s="73" t="s">
        <v>56</v>
      </c>
      <c r="B44" s="73"/>
      <c r="D44" s="19">
        <v>0</v>
      </c>
      <c r="F44" s="19">
        <v>6754462945</v>
      </c>
      <c r="H44" s="19">
        <v>0</v>
      </c>
      <c r="J44" s="19">
        <f t="shared" si="0"/>
        <v>6754462945</v>
      </c>
      <c r="L44" s="20">
        <f>J44/درآمد!F$13*100</f>
        <v>5.4503080288402984E-2</v>
      </c>
      <c r="N44" s="19">
        <v>0</v>
      </c>
      <c r="P44" s="74">
        <v>6754462945</v>
      </c>
      <c r="Q44" s="74"/>
      <c r="S44" s="19">
        <v>0</v>
      </c>
      <c r="U44" s="19">
        <f t="shared" si="1"/>
        <v>6754462945</v>
      </c>
      <c r="W44" s="20">
        <f>U44/درآمد!F$13*100</f>
        <v>5.4503080288402984E-2</v>
      </c>
    </row>
    <row r="45" spans="1:23" ht="21.75" customHeight="1" x14ac:dyDescent="0.2">
      <c r="A45" s="73" t="s">
        <v>20</v>
      </c>
      <c r="B45" s="73"/>
      <c r="D45" s="19">
        <v>0</v>
      </c>
      <c r="F45" s="19">
        <v>10679646594</v>
      </c>
      <c r="H45" s="19">
        <v>0</v>
      </c>
      <c r="J45" s="19">
        <f t="shared" si="0"/>
        <v>10679646594</v>
      </c>
      <c r="L45" s="20">
        <f>J45/درآمد!F$13*100</f>
        <v>8.6176153530523436E-2</v>
      </c>
      <c r="N45" s="19">
        <v>0</v>
      </c>
      <c r="P45" s="74">
        <v>10679646594</v>
      </c>
      <c r="Q45" s="74"/>
      <c r="S45" s="19">
        <v>0</v>
      </c>
      <c r="U45" s="19">
        <f t="shared" si="1"/>
        <v>10679646594</v>
      </c>
      <c r="W45" s="20">
        <f>U45/درآمد!F$13*100</f>
        <v>8.6176153530523436E-2</v>
      </c>
    </row>
    <row r="46" spans="1:23" ht="21.75" customHeight="1" x14ac:dyDescent="0.2">
      <c r="A46" s="73" t="s">
        <v>57</v>
      </c>
      <c r="B46" s="73"/>
      <c r="D46" s="19">
        <v>0</v>
      </c>
      <c r="F46" s="19">
        <v>1802979729</v>
      </c>
      <c r="H46" s="19">
        <v>0</v>
      </c>
      <c r="J46" s="19">
        <f t="shared" si="0"/>
        <v>1802979729</v>
      </c>
      <c r="L46" s="20">
        <f>J46/درآمد!F$13*100</f>
        <v>1.4548595458768935E-2</v>
      </c>
      <c r="N46" s="19">
        <v>0</v>
      </c>
      <c r="P46" s="74">
        <v>1802979729</v>
      </c>
      <c r="Q46" s="74"/>
      <c r="S46" s="19">
        <v>0</v>
      </c>
      <c r="U46" s="19">
        <f t="shared" si="1"/>
        <v>1802979729</v>
      </c>
      <c r="W46" s="20">
        <f>U46/درآمد!F$13*100</f>
        <v>1.4548595458768935E-2</v>
      </c>
    </row>
    <row r="47" spans="1:23" ht="21.75" customHeight="1" x14ac:dyDescent="0.2">
      <c r="A47" s="73" t="s">
        <v>30</v>
      </c>
      <c r="B47" s="73"/>
      <c r="D47" s="19">
        <v>0</v>
      </c>
      <c r="F47" s="19">
        <v>5219119881</v>
      </c>
      <c r="H47" s="19">
        <v>0</v>
      </c>
      <c r="J47" s="19">
        <f t="shared" si="0"/>
        <v>5219119881</v>
      </c>
      <c r="L47" s="20">
        <f>J47/درآمد!F$13*100</f>
        <v>4.2114097334639125E-2</v>
      </c>
      <c r="N47" s="19">
        <v>0</v>
      </c>
      <c r="P47" s="74">
        <v>5219119881</v>
      </c>
      <c r="Q47" s="74"/>
      <c r="S47" s="19">
        <v>0</v>
      </c>
      <c r="U47" s="19">
        <f t="shared" si="1"/>
        <v>5219119881</v>
      </c>
      <c r="W47" s="20">
        <f>U47/درآمد!F$13*100</f>
        <v>4.2114097334639125E-2</v>
      </c>
    </row>
    <row r="48" spans="1:23" ht="21.75" customHeight="1" x14ac:dyDescent="0.2">
      <c r="A48" s="73" t="s">
        <v>27</v>
      </c>
      <c r="B48" s="73"/>
      <c r="D48" s="19">
        <v>0</v>
      </c>
      <c r="F48" s="19">
        <v>1672140630</v>
      </c>
      <c r="H48" s="19">
        <v>0</v>
      </c>
      <c r="J48" s="19">
        <f t="shared" si="0"/>
        <v>1672140630</v>
      </c>
      <c r="L48" s="20">
        <f>J48/درآمد!F$13*100</f>
        <v>1.3492829223062788E-2</v>
      </c>
      <c r="N48" s="19">
        <v>0</v>
      </c>
      <c r="P48" s="74">
        <v>1672140630</v>
      </c>
      <c r="Q48" s="74"/>
      <c r="S48" s="19">
        <v>0</v>
      </c>
      <c r="U48" s="19">
        <f t="shared" si="1"/>
        <v>1672140630</v>
      </c>
      <c r="W48" s="20">
        <f>U48/درآمد!F$13*100</f>
        <v>1.3492829223062788E-2</v>
      </c>
    </row>
    <row r="49" spans="1:23" ht="21.75" customHeight="1" x14ac:dyDescent="0.2">
      <c r="A49" s="76" t="s">
        <v>28</v>
      </c>
      <c r="B49" s="76"/>
      <c r="D49" s="21">
        <v>0</v>
      </c>
      <c r="F49" s="21">
        <v>3210636415</v>
      </c>
      <c r="H49" s="21">
        <v>0</v>
      </c>
      <c r="J49" s="19">
        <f t="shared" si="0"/>
        <v>3210636415</v>
      </c>
      <c r="L49" s="20">
        <f>J49/درآمد!F$13*100</f>
        <v>2.5907252098133365E-2</v>
      </c>
      <c r="N49" s="21">
        <v>0</v>
      </c>
      <c r="P49" s="74">
        <v>3210636415</v>
      </c>
      <c r="Q49" s="81"/>
      <c r="S49" s="21">
        <v>0</v>
      </c>
      <c r="U49" s="19">
        <f t="shared" si="1"/>
        <v>3210636415</v>
      </c>
      <c r="W49" s="20">
        <f>U49/درآمد!F$13*100</f>
        <v>2.5907252098133365E-2</v>
      </c>
    </row>
    <row r="50" spans="1:23" ht="21.75" customHeight="1" x14ac:dyDescent="0.2">
      <c r="A50" s="75" t="s">
        <v>60</v>
      </c>
      <c r="B50" s="75"/>
      <c r="D50" s="22">
        <f>SUM(D9:D49)</f>
        <v>14929931191</v>
      </c>
      <c r="F50" s="22">
        <f>SUM(F9:F49)</f>
        <v>204122103844</v>
      </c>
      <c r="H50" s="22">
        <f>SUM(H9:H49)</f>
        <v>99380488189</v>
      </c>
      <c r="J50" s="22">
        <f>SUM(J9:J49)</f>
        <v>318432523224</v>
      </c>
      <c r="L50" s="23">
        <f>SUM(L9:L49)</f>
        <v>2.5694942027276779</v>
      </c>
      <c r="N50" s="22">
        <f>SUM(N9:N49)</f>
        <v>14929931191</v>
      </c>
      <c r="Q50" s="22">
        <f>SUM(P9:Q49)</f>
        <v>204122103844</v>
      </c>
      <c r="S50" s="22">
        <v>99380488189</v>
      </c>
      <c r="U50" s="22">
        <f>SUM(U9:U49)</f>
        <v>318432523224</v>
      </c>
      <c r="W50" s="23">
        <f>SUM(W9:W49)</f>
        <v>2.5694942027276779</v>
      </c>
    </row>
    <row r="53" spans="1:23" x14ac:dyDescent="0.2">
      <c r="D53" s="27"/>
    </row>
    <row r="54" spans="1:23" x14ac:dyDescent="0.2">
      <c r="H54" s="27"/>
    </row>
    <row r="57" spans="1:23" x14ac:dyDescent="0.2">
      <c r="F57" s="27"/>
    </row>
  </sheetData>
  <mergeCells count="93">
    <mergeCell ref="A49:B49"/>
    <mergeCell ref="P49:Q49"/>
    <mergeCell ref="A50:B50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2"/>
  <sheetViews>
    <sheetView rightToLeft="1" workbookViewId="0">
      <selection activeCell="D22" sqref="D22:H22"/>
    </sheetView>
  </sheetViews>
  <sheetFormatPr defaultRowHeight="12.75" x14ac:dyDescent="0.2"/>
  <cols>
    <col min="1" max="1" width="5.140625" customWidth="1"/>
    <col min="2" max="2" width="23" customWidth="1"/>
    <col min="3" max="3" width="1.28515625" customWidth="1"/>
    <col min="4" max="4" width="16.28515625" style="15" bestFit="1" customWidth="1"/>
    <col min="5" max="5" width="1.28515625" style="15" customWidth="1"/>
    <col min="6" max="6" width="17" style="15" bestFit="1" customWidth="1"/>
    <col min="7" max="7" width="1.28515625" style="15" customWidth="1"/>
    <col min="8" max="8" width="13.7109375" style="15" bestFit="1" customWidth="1"/>
    <col min="9" max="9" width="1.28515625" style="15" customWidth="1"/>
    <col min="10" max="10" width="17" style="15" bestFit="1" customWidth="1"/>
    <col min="11" max="11" width="1.28515625" style="15" customWidth="1"/>
    <col min="12" max="12" width="17.28515625" style="15" bestFit="1" customWidth="1"/>
    <col min="13" max="13" width="1.28515625" style="15" customWidth="1"/>
    <col min="14" max="14" width="16.28515625" style="15" bestFit="1" customWidth="1"/>
    <col min="15" max="16" width="1.28515625" style="15" customWidth="1"/>
    <col min="17" max="17" width="16.85546875" style="15" bestFit="1" customWidth="1"/>
    <col min="18" max="18" width="1.28515625" style="15" customWidth="1"/>
    <col min="19" max="19" width="13.7109375" style="15" bestFit="1" customWidth="1"/>
    <col min="20" max="20" width="1.28515625" style="15" customWidth="1"/>
    <col min="21" max="21" width="17" style="15" bestFit="1" customWidth="1"/>
    <col min="22" max="22" width="1.28515625" style="15" customWidth="1"/>
    <col min="23" max="23" width="17.28515625" style="15" bestFit="1" customWidth="1"/>
    <col min="24" max="24" width="0.28515625" customWidth="1"/>
  </cols>
  <sheetData>
    <row r="1" spans="1:23" ht="29.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21.75" customHeight="1" x14ac:dyDescent="0.2">
      <c r="A2" s="67" t="s">
        <v>345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21.7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4.45" customHeight="1" x14ac:dyDescent="0.2"/>
    <row r="5" spans="1:23" ht="14.45" customHeight="1" x14ac:dyDescent="0.2">
      <c r="A5" s="1" t="s">
        <v>370</v>
      </c>
      <c r="B5" s="68" t="s">
        <v>371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5" customHeight="1" x14ac:dyDescent="0.2">
      <c r="D6" s="69" t="s">
        <v>364</v>
      </c>
      <c r="E6" s="69"/>
      <c r="F6" s="69"/>
      <c r="G6" s="69"/>
      <c r="H6" s="69"/>
      <c r="I6" s="69"/>
      <c r="J6" s="69"/>
      <c r="K6" s="69"/>
      <c r="L6" s="69"/>
      <c r="N6" s="69" t="s">
        <v>365</v>
      </c>
      <c r="O6" s="69"/>
      <c r="P6" s="69"/>
      <c r="Q6" s="69"/>
      <c r="R6" s="69"/>
      <c r="S6" s="69"/>
      <c r="T6" s="69"/>
      <c r="U6" s="69"/>
      <c r="V6" s="69"/>
      <c r="W6" s="69"/>
    </row>
    <row r="7" spans="1:23" ht="14.45" customHeight="1" x14ac:dyDescent="0.2">
      <c r="D7" s="16"/>
      <c r="E7" s="16"/>
      <c r="F7" s="16"/>
      <c r="G7" s="16"/>
      <c r="H7" s="16"/>
      <c r="I7" s="16"/>
      <c r="J7" s="70" t="s">
        <v>60</v>
      </c>
      <c r="K7" s="70"/>
      <c r="L7" s="70"/>
      <c r="N7" s="16"/>
      <c r="O7" s="16"/>
      <c r="P7" s="16"/>
      <c r="Q7" s="16"/>
      <c r="R7" s="16"/>
      <c r="S7" s="16"/>
      <c r="T7" s="16"/>
      <c r="U7" s="70" t="s">
        <v>60</v>
      </c>
      <c r="V7" s="70"/>
      <c r="W7" s="70"/>
    </row>
    <row r="8" spans="1:23" ht="14.45" customHeight="1" x14ac:dyDescent="0.2">
      <c r="A8" s="69" t="s">
        <v>78</v>
      </c>
      <c r="B8" s="69"/>
      <c r="D8" s="2" t="s">
        <v>372</v>
      </c>
      <c r="F8" s="2" t="s">
        <v>368</v>
      </c>
      <c r="H8" s="2" t="s">
        <v>369</v>
      </c>
      <c r="J8" s="4" t="s">
        <v>342</v>
      </c>
      <c r="K8" s="16"/>
      <c r="L8" s="4" t="s">
        <v>350</v>
      </c>
      <c r="N8" s="2" t="s">
        <v>372</v>
      </c>
      <c r="P8" s="69" t="s">
        <v>368</v>
      </c>
      <c r="Q8" s="69"/>
      <c r="S8" s="2" t="s">
        <v>369</v>
      </c>
      <c r="U8" s="4" t="s">
        <v>342</v>
      </c>
      <c r="V8" s="16"/>
      <c r="W8" s="4" t="s">
        <v>350</v>
      </c>
    </row>
    <row r="9" spans="1:23" ht="21.75" customHeight="1" x14ac:dyDescent="0.2">
      <c r="A9" s="71" t="s">
        <v>88</v>
      </c>
      <c r="B9" s="71"/>
      <c r="D9" s="17">
        <v>0</v>
      </c>
      <c r="F9" s="17">
        <v>0</v>
      </c>
      <c r="H9" s="17">
        <v>585400082</v>
      </c>
      <c r="J9" s="17">
        <f>D9+F9+H9</f>
        <v>585400082</v>
      </c>
      <c r="L9" s="18">
        <f>J9/درآمد!F$13*100</f>
        <v>4.7237075589706551E-3</v>
      </c>
      <c r="N9" s="17">
        <v>0</v>
      </c>
      <c r="P9" s="17">
        <v>0</v>
      </c>
      <c r="Q9" s="17">
        <v>0</v>
      </c>
      <c r="S9" s="17">
        <v>585400082</v>
      </c>
      <c r="U9" s="17">
        <f>N9+Q9+S9</f>
        <v>585400082</v>
      </c>
      <c r="W9" s="18">
        <f>U9/درآمد!F$13*100</f>
        <v>4.7237075589706551E-3</v>
      </c>
    </row>
    <row r="10" spans="1:23" ht="21.75" customHeight="1" x14ac:dyDescent="0.2">
      <c r="A10" s="73" t="s">
        <v>87</v>
      </c>
      <c r="B10" s="73"/>
      <c r="D10" s="19">
        <v>0</v>
      </c>
      <c r="F10" s="19">
        <v>9488453896</v>
      </c>
      <c r="H10" s="19">
        <v>887318603</v>
      </c>
      <c r="J10" s="19">
        <f t="shared" ref="J10:J21" si="0">D10+F10+H10</f>
        <v>10375772499</v>
      </c>
      <c r="L10" s="20">
        <f>J10/درآمد!F$13*100</f>
        <v>8.3724134127617256E-2</v>
      </c>
      <c r="N10" s="19">
        <v>0</v>
      </c>
      <c r="P10" s="19">
        <v>9488453896</v>
      </c>
      <c r="Q10" s="19">
        <v>9488453896</v>
      </c>
      <c r="S10" s="19">
        <v>887318603</v>
      </c>
      <c r="U10" s="19">
        <f t="shared" ref="U10:U21" si="1">N10+Q10+S10</f>
        <v>10375772499</v>
      </c>
      <c r="W10" s="20">
        <f>U10/درآمد!F$13*100</f>
        <v>8.3724134127617256E-2</v>
      </c>
    </row>
    <row r="11" spans="1:23" ht="21.75" customHeight="1" x14ac:dyDescent="0.2">
      <c r="A11" s="73" t="s">
        <v>85</v>
      </c>
      <c r="B11" s="73"/>
      <c r="D11" s="19">
        <v>0</v>
      </c>
      <c r="F11" s="19">
        <v>0</v>
      </c>
      <c r="H11" s="19">
        <v>993090163</v>
      </c>
      <c r="J11" s="19">
        <f t="shared" si="0"/>
        <v>993090163</v>
      </c>
      <c r="L11" s="20">
        <f>J11/درآمد!F$13*100</f>
        <v>8.0134384226179523E-3</v>
      </c>
      <c r="N11" s="19">
        <v>0</v>
      </c>
      <c r="P11" s="19">
        <v>0</v>
      </c>
      <c r="Q11" s="19">
        <v>0</v>
      </c>
      <c r="S11" s="19">
        <v>993090163</v>
      </c>
      <c r="U11" s="19">
        <f t="shared" si="1"/>
        <v>993090163</v>
      </c>
      <c r="W11" s="20">
        <f>U11/درآمد!F$13*100</f>
        <v>8.0134384226179523E-3</v>
      </c>
    </row>
    <row r="12" spans="1:23" ht="21.75" customHeight="1" x14ac:dyDescent="0.2">
      <c r="A12" s="73" t="s">
        <v>92</v>
      </c>
      <c r="B12" s="73"/>
      <c r="D12" s="19">
        <v>0</v>
      </c>
      <c r="F12" s="19">
        <v>23655122180</v>
      </c>
      <c r="H12" s="19">
        <v>0</v>
      </c>
      <c r="J12" s="19">
        <f t="shared" si="0"/>
        <v>23655122180</v>
      </c>
      <c r="L12" s="20">
        <f>J12/درآمد!F$13*100</f>
        <v>0.19087779945005268</v>
      </c>
      <c r="N12" s="19">
        <v>0</v>
      </c>
      <c r="P12" s="19">
        <v>23655122180</v>
      </c>
      <c r="Q12" s="19">
        <v>23655122180</v>
      </c>
      <c r="S12" s="19">
        <v>0</v>
      </c>
      <c r="U12" s="19">
        <f t="shared" si="1"/>
        <v>23655122180</v>
      </c>
      <c r="W12" s="20">
        <f>U12/درآمد!F$13*100</f>
        <v>0.19087779945005268</v>
      </c>
    </row>
    <row r="13" spans="1:23" ht="21.75" customHeight="1" x14ac:dyDescent="0.2">
      <c r="A13" s="73" t="s">
        <v>93</v>
      </c>
      <c r="B13" s="73"/>
      <c r="D13" s="19">
        <v>0</v>
      </c>
      <c r="F13" s="19">
        <v>-36073884</v>
      </c>
      <c r="H13" s="19">
        <v>0</v>
      </c>
      <c r="J13" s="19">
        <f t="shared" si="0"/>
        <v>-36073884</v>
      </c>
      <c r="L13" s="20">
        <f>J13/درآمد!F$13*100</f>
        <v>-2.9108721329531786E-4</v>
      </c>
      <c r="N13" s="19">
        <v>0</v>
      </c>
      <c r="P13" s="19">
        <v>-36073884</v>
      </c>
      <c r="Q13" s="19">
        <v>-36073884</v>
      </c>
      <c r="S13" s="19">
        <v>0</v>
      </c>
      <c r="U13" s="19">
        <f t="shared" si="1"/>
        <v>-36073884</v>
      </c>
      <c r="W13" s="20">
        <f>U13/درآمد!F$13*100</f>
        <v>-2.9108721329531786E-4</v>
      </c>
    </row>
    <row r="14" spans="1:23" ht="21.75" customHeight="1" x14ac:dyDescent="0.2">
      <c r="A14" s="73" t="s">
        <v>84</v>
      </c>
      <c r="B14" s="73"/>
      <c r="D14" s="19">
        <v>0</v>
      </c>
      <c r="F14" s="19">
        <v>991363024</v>
      </c>
      <c r="H14" s="19">
        <v>0</v>
      </c>
      <c r="J14" s="19">
        <f t="shared" si="0"/>
        <v>991363024</v>
      </c>
      <c r="L14" s="20">
        <f>J14/درآمد!F$13*100</f>
        <v>7.9995018008091195E-3</v>
      </c>
      <c r="N14" s="19">
        <v>0</v>
      </c>
      <c r="P14" s="19">
        <v>991363024</v>
      </c>
      <c r="Q14" s="19">
        <v>991363024</v>
      </c>
      <c r="S14" s="19">
        <v>0</v>
      </c>
      <c r="U14" s="19">
        <f t="shared" si="1"/>
        <v>991363024</v>
      </c>
      <c r="W14" s="20">
        <f>U14/درآمد!F$13*100</f>
        <v>7.9995018008091195E-3</v>
      </c>
    </row>
    <row r="15" spans="1:23" ht="21.75" customHeight="1" x14ac:dyDescent="0.2">
      <c r="A15" s="73" t="s">
        <v>82</v>
      </c>
      <c r="B15" s="73"/>
      <c r="D15" s="19">
        <v>0</v>
      </c>
      <c r="F15" s="19">
        <v>7854451287</v>
      </c>
      <c r="H15" s="19">
        <v>0</v>
      </c>
      <c r="J15" s="19">
        <f t="shared" si="0"/>
        <v>7854451287</v>
      </c>
      <c r="L15" s="20">
        <f>J15/درآمد!F$13*100</f>
        <v>6.3379100988866427E-2</v>
      </c>
      <c r="N15" s="19">
        <v>0</v>
      </c>
      <c r="P15" s="19">
        <v>7854451287</v>
      </c>
      <c r="Q15" s="19">
        <v>7854451287</v>
      </c>
      <c r="S15" s="19">
        <v>0</v>
      </c>
      <c r="U15" s="19">
        <f t="shared" si="1"/>
        <v>7854451287</v>
      </c>
      <c r="W15" s="20">
        <f>U15/درآمد!F$13*100</f>
        <v>6.3379100988866427E-2</v>
      </c>
    </row>
    <row r="16" spans="1:23" ht="21.75" customHeight="1" x14ac:dyDescent="0.2">
      <c r="A16" s="73" t="s">
        <v>81</v>
      </c>
      <c r="B16" s="73"/>
      <c r="D16" s="19">
        <v>0</v>
      </c>
      <c r="F16" s="19">
        <f>'درآمد ناشی از تغییر قیمت اوراق'!I70</f>
        <v>1023821343</v>
      </c>
      <c r="H16" s="19">
        <v>0</v>
      </c>
      <c r="J16" s="19">
        <f t="shared" si="0"/>
        <v>1023821343</v>
      </c>
      <c r="L16" s="20">
        <f>J16/درآمد!F$13*100</f>
        <v>8.2614143141930534E-3</v>
      </c>
      <c r="N16" s="19">
        <v>0</v>
      </c>
      <c r="P16" s="19">
        <f>'درآمد ناشی از تغییر قیمت اوراق'!S70</f>
        <v>0</v>
      </c>
      <c r="Q16" s="19">
        <v>1023821343</v>
      </c>
      <c r="S16" s="19">
        <v>0</v>
      </c>
      <c r="U16" s="19">
        <f t="shared" si="1"/>
        <v>1023821343</v>
      </c>
      <c r="W16" s="20">
        <f>U16/درآمد!F$13*100</f>
        <v>8.2614143141930534E-3</v>
      </c>
    </row>
    <row r="17" spans="1:23" ht="21.75" customHeight="1" x14ac:dyDescent="0.2">
      <c r="A17" s="73" t="s">
        <v>89</v>
      </c>
      <c r="B17" s="73"/>
      <c r="D17" s="19">
        <v>0</v>
      </c>
      <c r="F17" s="19">
        <v>538167312</v>
      </c>
      <c r="H17" s="19">
        <v>0</v>
      </c>
      <c r="J17" s="19">
        <f t="shared" si="0"/>
        <v>538167312</v>
      </c>
      <c r="L17" s="20">
        <f>J17/درآمد!F$13*100</f>
        <v>4.3425771158079858E-3</v>
      </c>
      <c r="N17" s="19">
        <v>0</v>
      </c>
      <c r="P17" s="19">
        <v>538167312</v>
      </c>
      <c r="Q17" s="19">
        <v>538167312</v>
      </c>
      <c r="S17" s="19">
        <v>0</v>
      </c>
      <c r="U17" s="19">
        <f t="shared" si="1"/>
        <v>538167312</v>
      </c>
      <c r="W17" s="20">
        <f>U17/درآمد!F$13*100</f>
        <v>4.3425771158079858E-3</v>
      </c>
    </row>
    <row r="18" spans="1:23" ht="21.75" customHeight="1" x14ac:dyDescent="0.2">
      <c r="A18" s="73" t="s">
        <v>90</v>
      </c>
      <c r="B18" s="73"/>
      <c r="D18" s="19">
        <v>0</v>
      </c>
      <c r="F18" s="19">
        <f>'درآمد ناشی از تغییر قیمت اوراق'!I78</f>
        <v>1630769715</v>
      </c>
      <c r="H18" s="19">
        <v>0</v>
      </c>
      <c r="J18" s="19">
        <f t="shared" si="0"/>
        <v>1630769715</v>
      </c>
      <c r="L18" s="20">
        <f>J18/درآمد!F$13*100</f>
        <v>1.3158999232401748E-2</v>
      </c>
      <c r="N18" s="19">
        <v>0</v>
      </c>
      <c r="P18" s="19">
        <f>'درآمد ناشی از تغییر قیمت اوراق'!S78</f>
        <v>0</v>
      </c>
      <c r="Q18" s="19">
        <v>1630769715</v>
      </c>
      <c r="S18" s="19">
        <v>0</v>
      </c>
      <c r="U18" s="19">
        <f t="shared" si="1"/>
        <v>1630769715</v>
      </c>
      <c r="W18" s="20">
        <f>U18/درآمد!F$13*100</f>
        <v>1.3158999232401748E-2</v>
      </c>
    </row>
    <row r="19" spans="1:23" ht="21.75" customHeight="1" x14ac:dyDescent="0.2">
      <c r="A19" s="73" t="s">
        <v>86</v>
      </c>
      <c r="B19" s="73"/>
      <c r="D19" s="19">
        <v>0</v>
      </c>
      <c r="F19" s="19">
        <v>2083399185</v>
      </c>
      <c r="H19" s="19">
        <v>0</v>
      </c>
      <c r="J19" s="19">
        <f t="shared" si="0"/>
        <v>2083399185</v>
      </c>
      <c r="L19" s="20">
        <f>J19/درآمد!F$13*100</f>
        <v>1.6811354800148118E-2</v>
      </c>
      <c r="N19" s="19">
        <v>0</v>
      </c>
      <c r="P19" s="19">
        <v>2083399185</v>
      </c>
      <c r="Q19" s="19">
        <v>2083399185</v>
      </c>
      <c r="S19" s="19">
        <v>0</v>
      </c>
      <c r="U19" s="19">
        <f t="shared" si="1"/>
        <v>2083399185</v>
      </c>
      <c r="W19" s="20">
        <f>U19/درآمد!F$13*100</f>
        <v>1.6811354800148118E-2</v>
      </c>
    </row>
    <row r="20" spans="1:23" ht="21.75" customHeight="1" x14ac:dyDescent="0.2">
      <c r="A20" s="73" t="s">
        <v>83</v>
      </c>
      <c r="B20" s="73"/>
      <c r="D20" s="19">
        <v>0</v>
      </c>
      <c r="F20" s="19">
        <v>1028019843</v>
      </c>
      <c r="H20" s="19">
        <v>0</v>
      </c>
      <c r="J20" s="19">
        <f t="shared" si="0"/>
        <v>1028019843</v>
      </c>
      <c r="L20" s="20">
        <f>J20/درآمد!F$13*100</f>
        <v>8.2952928304354523E-3</v>
      </c>
      <c r="N20" s="19">
        <v>0</v>
      </c>
      <c r="P20" s="19">
        <v>1028019843</v>
      </c>
      <c r="Q20" s="19">
        <v>1028019843</v>
      </c>
      <c r="S20" s="19">
        <v>0</v>
      </c>
      <c r="U20" s="19">
        <f t="shared" si="1"/>
        <v>1028019843</v>
      </c>
      <c r="W20" s="20">
        <f>U20/درآمد!F$13*100</f>
        <v>8.2952928304354523E-3</v>
      </c>
    </row>
    <row r="21" spans="1:23" ht="21.75" customHeight="1" x14ac:dyDescent="0.2">
      <c r="A21" s="76" t="s">
        <v>91</v>
      </c>
      <c r="B21" s="76"/>
      <c r="D21" s="21">
        <v>0</v>
      </c>
      <c r="F21" s="21">
        <f>'درآمد ناشی از تغییر قیمت اوراق'!I79</f>
        <v>74185500000</v>
      </c>
      <c r="H21" s="21">
        <v>0</v>
      </c>
      <c r="J21" s="19">
        <f t="shared" si="0"/>
        <v>74185500000</v>
      </c>
      <c r="L21" s="20">
        <f>J21/درآمد!F$13*100</f>
        <v>0.59861728395866109</v>
      </c>
      <c r="N21" s="21">
        <v>0</v>
      </c>
      <c r="P21" s="21">
        <f>'درآمد ناشی از تغییر قیمت اوراق'!S79</f>
        <v>0</v>
      </c>
      <c r="Q21" s="21">
        <v>74185500000</v>
      </c>
      <c r="S21" s="21">
        <v>0</v>
      </c>
      <c r="U21" s="19">
        <f t="shared" si="1"/>
        <v>74185500000</v>
      </c>
      <c r="W21" s="20">
        <f>U21/درآمد!F$13*100</f>
        <v>0.59861728395866109</v>
      </c>
    </row>
    <row r="22" spans="1:23" ht="21.75" customHeight="1" x14ac:dyDescent="0.2">
      <c r="A22" s="75" t="s">
        <v>60</v>
      </c>
      <c r="B22" s="75"/>
      <c r="D22" s="22">
        <f>SUM(D9:D21)</f>
        <v>0</v>
      </c>
      <c r="F22" s="22">
        <f>SUM(F9:F21)</f>
        <v>122442993901</v>
      </c>
      <c r="H22" s="22">
        <v>2465808848</v>
      </c>
      <c r="J22" s="22">
        <f>SUM(J9:J21)</f>
        <v>124908802749</v>
      </c>
      <c r="L22" s="23">
        <f>SUM(L9:L21)</f>
        <v>1.0079135173872862</v>
      </c>
      <c r="N22" s="22">
        <f>SUM(N9:N21)</f>
        <v>0</v>
      </c>
      <c r="Q22" s="22">
        <f>SUM(Q9:Q21)</f>
        <v>122442993901</v>
      </c>
      <c r="S22" s="22">
        <f>SUM(S9:S21)</f>
        <v>2465808848</v>
      </c>
      <c r="U22" s="22">
        <f>SUM(U9:U21)</f>
        <v>124908802749</v>
      </c>
      <c r="W22" s="23">
        <f>SUM(W9:W21)</f>
        <v>1.0079135173872862</v>
      </c>
    </row>
  </sheetData>
  <mergeCells count="24">
    <mergeCell ref="A22:B22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U7:W7"/>
    <mergeCell ref="A8:B8"/>
    <mergeCell ref="P8:Q8"/>
    <mergeCell ref="A9:B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2025-10-25T04:39:12Z</dcterms:created>
  <dcterms:modified xsi:type="dcterms:W3CDTF">2025-10-25T12:41:34Z</dcterms:modified>
</cp:coreProperties>
</file>