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صندوق سرمایه گذاری با درآمد ثابت کاردان\گزارش افشا پرتفو\1404\"/>
    </mc:Choice>
  </mc:AlternateContent>
  <xr:revisionPtr revIDLastSave="0" documentId="13_ncr:1_{501AD979-C405-421E-91C5-92112D4CE46B}" xr6:coauthVersionLast="47" xr6:coauthVersionMax="47" xr10:uidLastSave="{00000000-0000-0000-0000-000000000000}"/>
  <bookViews>
    <workbookView xWindow="-120" yWindow="-120" windowWidth="29040" windowHeight="15840" tabRatio="960" xr2:uid="{00000000-000D-0000-FFFF-FFFF00000000}"/>
  </bookViews>
  <sheets>
    <sheet name="سهام" sheetId="2" r:id="rId1"/>
    <sheet name="اوراق مشتقه" sheetId="3" r:id="rId2"/>
    <sheet name="واحدهای صندوق" sheetId="4" r:id="rId3"/>
    <sheet name="اوراق" sheetId="5" r:id="rId4"/>
    <sheet name="تعدیل قیمت" sheetId="6" r:id="rId5"/>
    <sheet name="سپرده" sheetId="7" r:id="rId6"/>
    <sheet name="درآمد" sheetId="8" r:id="rId7"/>
    <sheet name="درآمد سرمایه گذاری در سهام" sheetId="9" r:id="rId8"/>
    <sheet name="درآمد سرمایه گذاری در صندوق" sheetId="10" r:id="rId9"/>
    <sheet name="درآمد سرمایه گذاری در اوراق به" sheetId="11" r:id="rId10"/>
    <sheet name="مبالغ تخصیصی اوراق" sheetId="12" r:id="rId11"/>
    <sheet name="درآمد سپرده بانکی" sheetId="13" r:id="rId12"/>
    <sheet name="سایر درآمدها" sheetId="14" r:id="rId13"/>
    <sheet name="درآمد سود سهام" sheetId="15" r:id="rId14"/>
    <sheet name="درآمد سود صندوق" sheetId="16" r:id="rId15"/>
    <sheet name="سود اوراق بهادار" sheetId="17" r:id="rId16"/>
    <sheet name="سود سپرده بانکی" sheetId="18" r:id="rId17"/>
    <sheet name="درآمد ناشی از فروش" sheetId="19" r:id="rId18"/>
    <sheet name="درآمد اعمال اختیار" sheetId="20" r:id="rId19"/>
    <sheet name="درآمد ناشی از تغییر قیمت اوراق" sheetId="21" r:id="rId20"/>
  </sheets>
  <definedNames>
    <definedName name="_xlnm._FilterDatabase" localSheetId="9" hidden="1">'درآمد سرمایه گذاری در اوراق به'!$A$8:$R$141</definedName>
    <definedName name="_xlnm._FilterDatabase" localSheetId="19" hidden="1">'درآمد ناشی از تغییر قیمت اوراق'!$A$7:$Y$7</definedName>
    <definedName name="_xlnm._FilterDatabase" localSheetId="17" hidden="1">'درآمد ناشی از فروش'!$A$7:$R$141</definedName>
    <definedName name="_xlnm.Print_Area" localSheetId="3">اوراق!$A$1:$AM$92</definedName>
    <definedName name="_xlnm.Print_Area" localSheetId="1">'اوراق مشتقه'!$A$1:$AX$65</definedName>
    <definedName name="_xlnm.Print_Area" localSheetId="4">'تعدیل قیمت'!$A$1:$N$41</definedName>
    <definedName name="_xlnm.Print_Area" localSheetId="6">درآمد!$A$1:$K$13</definedName>
    <definedName name="_xlnm.Print_Area" localSheetId="18">'درآمد اعمال اختیار'!$A$1:$Z$12</definedName>
    <definedName name="_xlnm.Print_Area" localSheetId="11">'درآمد سپرده بانکی'!$A$1:$G$635</definedName>
    <definedName name="_xlnm.Print_Area" localSheetId="9">'درآمد سرمایه گذاری در اوراق به'!$A$1:$R$141</definedName>
    <definedName name="_xlnm.Print_Area" localSheetId="7">'درآمد سرمایه گذاری در سهام'!$A$1:$V$74</definedName>
    <definedName name="_xlnm.Print_Area" localSheetId="8">'درآمد سرمایه گذاری در صندوق'!$A$1:$X$32</definedName>
    <definedName name="_xlnm.Print_Area" localSheetId="13">'درآمد سود سهام'!$A$1:$T$50</definedName>
    <definedName name="_xlnm.Print_Area" localSheetId="14">'درآمد سود صندوق'!$A$1:$J$7</definedName>
    <definedName name="_xlnm.Print_Area" localSheetId="19">'درآمد ناشی از تغییر قیمت اوراق'!$A$1:$R$137</definedName>
    <definedName name="_xlnm.Print_Area" localSheetId="17">'درآمد ناشی از فروش'!$A$1:$R$141</definedName>
    <definedName name="_xlnm.Print_Area" localSheetId="12">'سایر درآمدها'!$A$1:$G$11</definedName>
    <definedName name="_xlnm.Print_Area" localSheetId="5">سپرده!$A$1:$M$244</definedName>
    <definedName name="_xlnm.Print_Area" localSheetId="15">'سود اوراق بهادار'!$A$1:$U$118</definedName>
    <definedName name="_xlnm.Print_Area" localSheetId="16">'سود سپرده بانکی'!$A$1:$N$635</definedName>
    <definedName name="_xlnm.Print_Area" localSheetId="0">سهام!$A$1:$AC$55</definedName>
    <definedName name="_xlnm.Print_Area" localSheetId="10">'مبالغ تخصیصی اوراق'!$A$1:$R$64</definedName>
    <definedName name="_xlnm.Print_Area" localSheetId="2">'واحدهای صندوق'!$A$1:$AB$22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8" l="1"/>
  <c r="F12" i="8"/>
  <c r="F11" i="8"/>
  <c r="F10" i="8"/>
  <c r="F9" i="8"/>
  <c r="F8" i="8"/>
  <c r="E136" i="11"/>
  <c r="G82" i="11"/>
  <c r="J15" i="10"/>
  <c r="J16" i="10"/>
  <c r="G120" i="19"/>
  <c r="I86" i="21"/>
  <c r="I85" i="21"/>
  <c r="C146" i="21"/>
  <c r="E147" i="21"/>
  <c r="Q74" i="9"/>
  <c r="K121" i="11"/>
  <c r="P25" i="17"/>
  <c r="Q142" i="19"/>
  <c r="L59" i="12"/>
  <c r="G137" i="21" l="1"/>
  <c r="K142" i="19"/>
  <c r="C142" i="19"/>
  <c r="S16" i="9"/>
  <c r="S25" i="9"/>
  <c r="S59" i="9"/>
  <c r="S9" i="9"/>
  <c r="S63" i="9"/>
  <c r="S11" i="9"/>
  <c r="S19" i="9"/>
  <c r="S20" i="9"/>
  <c r="S22" i="9"/>
  <c r="S72" i="9"/>
  <c r="S56" i="9"/>
  <c r="S52" i="9"/>
  <c r="S18" i="9"/>
  <c r="S24" i="9"/>
  <c r="S69" i="9"/>
  <c r="S62" i="9"/>
  <c r="S17" i="9"/>
  <c r="S64" i="9"/>
  <c r="S21" i="9"/>
  <c r="S14" i="9"/>
  <c r="S30" i="9"/>
  <c r="S67" i="9"/>
  <c r="S12" i="9"/>
  <c r="S55" i="9"/>
  <c r="S66" i="9"/>
  <c r="S53" i="9"/>
  <c r="S31" i="9"/>
  <c r="S65" i="9"/>
  <c r="S13" i="9"/>
  <c r="S68" i="9"/>
  <c r="S70" i="9"/>
  <c r="S23" i="9"/>
  <c r="S60" i="9"/>
  <c r="S54" i="9"/>
  <c r="S73" i="9"/>
  <c r="S32" i="9"/>
  <c r="S10" i="9"/>
  <c r="S58" i="9"/>
  <c r="S28" i="9"/>
  <c r="S71" i="9"/>
  <c r="S61" i="9"/>
  <c r="S27" i="9"/>
  <c r="S15" i="9"/>
  <c r="S33" i="9"/>
  <c r="S57" i="9"/>
  <c r="S29" i="9"/>
  <c r="S34" i="9"/>
  <c r="S35" i="9"/>
  <c r="S36" i="9"/>
  <c r="S37" i="9"/>
  <c r="S38" i="9"/>
  <c r="S39" i="9"/>
  <c r="S40" i="9"/>
  <c r="S41" i="9"/>
  <c r="S42" i="9"/>
  <c r="S43" i="9"/>
  <c r="S44" i="9"/>
  <c r="S45" i="9"/>
  <c r="S46" i="9"/>
  <c r="S47" i="9"/>
  <c r="S48" i="9"/>
  <c r="S49" i="9"/>
  <c r="S50" i="9"/>
  <c r="S51" i="9"/>
  <c r="S26" i="9"/>
  <c r="G74" i="9"/>
  <c r="C74" i="9"/>
  <c r="I25" i="9"/>
  <c r="I59" i="9"/>
  <c r="I9" i="9"/>
  <c r="I63" i="9"/>
  <c r="I11" i="9"/>
  <c r="I19" i="9"/>
  <c r="I20" i="9"/>
  <c r="I22" i="9"/>
  <c r="I72" i="9"/>
  <c r="I56" i="9"/>
  <c r="I52" i="9"/>
  <c r="I18" i="9"/>
  <c r="I24" i="9"/>
  <c r="I69" i="9"/>
  <c r="I62" i="9"/>
  <c r="I17" i="9"/>
  <c r="I64" i="9"/>
  <c r="I21" i="9"/>
  <c r="I14" i="9"/>
  <c r="I30" i="9"/>
  <c r="I67" i="9"/>
  <c r="I12" i="9"/>
  <c r="I55" i="9"/>
  <c r="I66" i="9"/>
  <c r="I53" i="9"/>
  <c r="I31" i="9"/>
  <c r="I65" i="9"/>
  <c r="I13" i="9"/>
  <c r="I68" i="9"/>
  <c r="I70" i="9"/>
  <c r="I23" i="9"/>
  <c r="I60" i="9"/>
  <c r="I54" i="9"/>
  <c r="I73" i="9"/>
  <c r="I32" i="9"/>
  <c r="I10" i="9"/>
  <c r="I58" i="9"/>
  <c r="I28" i="9"/>
  <c r="I71" i="9"/>
  <c r="I61" i="9"/>
  <c r="I27" i="9"/>
  <c r="I15" i="9"/>
  <c r="I33" i="9"/>
  <c r="I57" i="9"/>
  <c r="I29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16" i="9"/>
  <c r="I26" i="9"/>
  <c r="O74" i="9"/>
  <c r="E51" i="9"/>
  <c r="E74" i="9" s="1"/>
  <c r="M74" i="9"/>
  <c r="P32" i="10"/>
  <c r="N32" i="10"/>
  <c r="U10" i="10"/>
  <c r="U11" i="10"/>
  <c r="U12" i="10"/>
  <c r="U13" i="10"/>
  <c r="U14" i="10"/>
  <c r="U15" i="10"/>
  <c r="U16" i="10"/>
  <c r="U17" i="10"/>
  <c r="U18" i="10"/>
  <c r="U19" i="10"/>
  <c r="U20" i="10"/>
  <c r="U21" i="10"/>
  <c r="U22" i="10"/>
  <c r="U23" i="10"/>
  <c r="U24" i="10"/>
  <c r="U25" i="10"/>
  <c r="U26" i="10"/>
  <c r="U27" i="10"/>
  <c r="U28" i="10"/>
  <c r="U29" i="10"/>
  <c r="U30" i="10"/>
  <c r="U31" i="10"/>
  <c r="D32" i="10"/>
  <c r="J10" i="10"/>
  <c r="J11" i="10"/>
  <c r="J12" i="10"/>
  <c r="J13" i="10"/>
  <c r="J14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9" i="10"/>
  <c r="H32" i="10"/>
  <c r="F32" i="10"/>
  <c r="G141" i="11"/>
  <c r="E141" i="11"/>
  <c r="C141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128" i="11"/>
  <c r="I129" i="11"/>
  <c r="I130" i="11"/>
  <c r="I131" i="11"/>
  <c r="I132" i="11"/>
  <c r="I133" i="11"/>
  <c r="I134" i="11"/>
  <c r="I135" i="11"/>
  <c r="I136" i="11"/>
  <c r="I137" i="11"/>
  <c r="I138" i="11"/>
  <c r="I139" i="11"/>
  <c r="I140" i="11"/>
  <c r="O141" i="11"/>
  <c r="M141" i="11"/>
  <c r="K141" i="11"/>
  <c r="Q10" i="11"/>
  <c r="Q11" i="11"/>
  <c r="Q12" i="11"/>
  <c r="Q13" i="11"/>
  <c r="Q14" i="11"/>
  <c r="Q15" i="11"/>
  <c r="Q16" i="11"/>
  <c r="Q17" i="11"/>
  <c r="Q18" i="11"/>
  <c r="Q19" i="11"/>
  <c r="Q20" i="11"/>
  <c r="Q21" i="11"/>
  <c r="Q22" i="11"/>
  <c r="Q23" i="11"/>
  <c r="Q24" i="11"/>
  <c r="Q25" i="11"/>
  <c r="Q26" i="11"/>
  <c r="Q27" i="11"/>
  <c r="Q28" i="11"/>
  <c r="Q29" i="11"/>
  <c r="Q30" i="11"/>
  <c r="Q31" i="11"/>
  <c r="Q32" i="11"/>
  <c r="Q33" i="11"/>
  <c r="Q34" i="11"/>
  <c r="Q35" i="11"/>
  <c r="Q36" i="11"/>
  <c r="Q37" i="11"/>
  <c r="Q38" i="11"/>
  <c r="Q39" i="11"/>
  <c r="Q40" i="11"/>
  <c r="Q41" i="11"/>
  <c r="Q42" i="11"/>
  <c r="Q43" i="11"/>
  <c r="Q44" i="11"/>
  <c r="Q45" i="11"/>
  <c r="Q46" i="11"/>
  <c r="Q47" i="11"/>
  <c r="Q48" i="11"/>
  <c r="Q49" i="11"/>
  <c r="Q50" i="11"/>
  <c r="Q51" i="11"/>
  <c r="Q52" i="11"/>
  <c r="Q53" i="11"/>
  <c r="Q54" i="11"/>
  <c r="Q55" i="11"/>
  <c r="Q56" i="11"/>
  <c r="Q57" i="11"/>
  <c r="Q58" i="11"/>
  <c r="Q59" i="11"/>
  <c r="Q60" i="11"/>
  <c r="Q61" i="11"/>
  <c r="Q62" i="11"/>
  <c r="Q63" i="11"/>
  <c r="Q64" i="11"/>
  <c r="Q65" i="11"/>
  <c r="Q66" i="11"/>
  <c r="Q67" i="11"/>
  <c r="Q68" i="11"/>
  <c r="Q69" i="11"/>
  <c r="Q70" i="11"/>
  <c r="Q71" i="11"/>
  <c r="Q72" i="11"/>
  <c r="Q73" i="11"/>
  <c r="Q74" i="11"/>
  <c r="Q75" i="11"/>
  <c r="Q76" i="11"/>
  <c r="Q77" i="11"/>
  <c r="Q78" i="11"/>
  <c r="Q79" i="11"/>
  <c r="Q80" i="11"/>
  <c r="Q81" i="11"/>
  <c r="Q82" i="11"/>
  <c r="Q83" i="11"/>
  <c r="Q84" i="11"/>
  <c r="Q85" i="11"/>
  <c r="Q86" i="11"/>
  <c r="Q87" i="11"/>
  <c r="Q88" i="11"/>
  <c r="Q89" i="11"/>
  <c r="Q90" i="11"/>
  <c r="Q91" i="11"/>
  <c r="Q92" i="11"/>
  <c r="Q93" i="11"/>
  <c r="Q94" i="11"/>
  <c r="Q95" i="11"/>
  <c r="Q96" i="11"/>
  <c r="Q97" i="11"/>
  <c r="Q98" i="11"/>
  <c r="Q99" i="11"/>
  <c r="Q100" i="11"/>
  <c r="Q101" i="11"/>
  <c r="Q102" i="11"/>
  <c r="Q103" i="11"/>
  <c r="Q104" i="11"/>
  <c r="Q105" i="11"/>
  <c r="Q106" i="11"/>
  <c r="Q107" i="11"/>
  <c r="Q108" i="11"/>
  <c r="Q109" i="11"/>
  <c r="Q110" i="11"/>
  <c r="Q111" i="11"/>
  <c r="Q112" i="11"/>
  <c r="Q113" i="11"/>
  <c r="Q114" i="11"/>
  <c r="Q115" i="11"/>
  <c r="Q116" i="11"/>
  <c r="Q117" i="11"/>
  <c r="Q118" i="11"/>
  <c r="Q119" i="11"/>
  <c r="Q120" i="11"/>
  <c r="Q121" i="11"/>
  <c r="Q122" i="11"/>
  <c r="Q123" i="11"/>
  <c r="Q124" i="11"/>
  <c r="Q125" i="11"/>
  <c r="Q126" i="11"/>
  <c r="Q127" i="11"/>
  <c r="Q128" i="11"/>
  <c r="Q129" i="11"/>
  <c r="Q130" i="11"/>
  <c r="Q131" i="11"/>
  <c r="Q132" i="11"/>
  <c r="Q133" i="11"/>
  <c r="Q134" i="11"/>
  <c r="Q135" i="11"/>
  <c r="Q136" i="11"/>
  <c r="Q137" i="11"/>
  <c r="Q138" i="11"/>
  <c r="Q139" i="11"/>
  <c r="Q140" i="11"/>
  <c r="Q9" i="11"/>
  <c r="I9" i="11"/>
  <c r="G134" i="19"/>
  <c r="G8" i="19"/>
  <c r="G142" i="19" s="1"/>
  <c r="G113" i="19"/>
  <c r="G75" i="19"/>
  <c r="G111" i="19"/>
  <c r="G14" i="19"/>
  <c r="G18" i="19"/>
  <c r="G19" i="19"/>
  <c r="G16" i="19"/>
  <c r="E66" i="19"/>
  <c r="E142" i="19" s="1"/>
  <c r="G66" i="19"/>
  <c r="I13" i="19"/>
  <c r="I126" i="19"/>
  <c r="I118" i="19"/>
  <c r="I110" i="19"/>
  <c r="I102" i="19"/>
  <c r="I94" i="19"/>
  <c r="I70" i="19"/>
  <c r="I62" i="19"/>
  <c r="I54" i="19"/>
  <c r="I46" i="19"/>
  <c r="I38" i="19"/>
  <c r="I30" i="19"/>
  <c r="I21" i="19"/>
  <c r="I141" i="19"/>
  <c r="I140" i="19"/>
  <c r="I139" i="19"/>
  <c r="I138" i="19"/>
  <c r="I137" i="19"/>
  <c r="I136" i="19"/>
  <c r="I135" i="19"/>
  <c r="I133" i="19"/>
  <c r="I132" i="19"/>
  <c r="I131" i="19"/>
  <c r="I130" i="19"/>
  <c r="I129" i="19"/>
  <c r="I128" i="19"/>
  <c r="I127" i="19"/>
  <c r="I125" i="19"/>
  <c r="I124" i="19"/>
  <c r="I123" i="19"/>
  <c r="I122" i="19"/>
  <c r="I121" i="19"/>
  <c r="I119" i="19"/>
  <c r="I117" i="19"/>
  <c r="I116" i="19"/>
  <c r="I115" i="19"/>
  <c r="I114" i="19"/>
  <c r="I112" i="19"/>
  <c r="I109" i="19"/>
  <c r="I108" i="19"/>
  <c r="I107" i="19"/>
  <c r="I106" i="19"/>
  <c r="I105" i="19"/>
  <c r="I104" i="19"/>
  <c r="I103" i="19"/>
  <c r="I101" i="19"/>
  <c r="I100" i="19"/>
  <c r="I99" i="19"/>
  <c r="I98" i="19"/>
  <c r="I97" i="19"/>
  <c r="I96" i="19"/>
  <c r="I95" i="19"/>
  <c r="I93" i="19"/>
  <c r="I92" i="19"/>
  <c r="I91" i="19"/>
  <c r="I90" i="19"/>
  <c r="I89" i="19"/>
  <c r="I88" i="19"/>
  <c r="I85" i="19"/>
  <c r="I84" i="19"/>
  <c r="I83" i="19"/>
  <c r="I82" i="19"/>
  <c r="I81" i="19"/>
  <c r="I80" i="19"/>
  <c r="I79" i="19"/>
  <c r="I76" i="19"/>
  <c r="I74" i="19"/>
  <c r="I73" i="19"/>
  <c r="I72" i="19"/>
  <c r="I69" i="19"/>
  <c r="I68" i="19"/>
  <c r="I67" i="19"/>
  <c r="I65" i="19"/>
  <c r="I64" i="19"/>
  <c r="I60" i="19"/>
  <c r="I59" i="19"/>
  <c r="I58" i="19"/>
  <c r="I57" i="19"/>
  <c r="I56" i="19"/>
  <c r="I55" i="19"/>
  <c r="I53" i="19"/>
  <c r="I52" i="19"/>
  <c r="I51" i="19"/>
  <c r="I50" i="19"/>
  <c r="I49" i="19"/>
  <c r="I48" i="19"/>
  <c r="I47" i="19"/>
  <c r="I45" i="19"/>
  <c r="I44" i="19"/>
  <c r="I43" i="19"/>
  <c r="I42" i="19"/>
  <c r="I41" i="19"/>
  <c r="I40" i="19"/>
  <c r="I39" i="19"/>
  <c r="I37" i="19"/>
  <c r="I36" i="19"/>
  <c r="I35" i="19"/>
  <c r="I34" i="19"/>
  <c r="I33" i="19"/>
  <c r="I32" i="19"/>
  <c r="I31" i="19"/>
  <c r="I29" i="19"/>
  <c r="I28" i="19"/>
  <c r="I27" i="19"/>
  <c r="I26" i="19"/>
  <c r="I25" i="19"/>
  <c r="I24" i="19"/>
  <c r="I23" i="19"/>
  <c r="R10" i="2"/>
  <c r="Q10" i="2"/>
  <c r="Q17" i="2"/>
  <c r="O138" i="19"/>
  <c r="Q138" i="19" s="1"/>
  <c r="R17" i="2"/>
  <c r="S74" i="9" l="1"/>
  <c r="I51" i="9"/>
  <c r="I74" i="9" s="1"/>
  <c r="J32" i="10"/>
  <c r="Q141" i="11"/>
  <c r="I66" i="19"/>
  <c r="I141" i="11"/>
  <c r="I10" i="19"/>
  <c r="I22" i="19"/>
  <c r="I87" i="19"/>
  <c r="I77" i="19"/>
  <c r="I18" i="19"/>
  <c r="I75" i="19"/>
  <c r="I134" i="19"/>
  <c r="I63" i="19"/>
  <c r="I12" i="19"/>
  <c r="I86" i="19"/>
  <c r="I113" i="19"/>
  <c r="I71" i="19"/>
  <c r="I78" i="19"/>
  <c r="I120" i="19"/>
  <c r="I61" i="19"/>
  <c r="I111" i="19"/>
  <c r="I8" i="19"/>
  <c r="I20" i="19"/>
  <c r="I14" i="19"/>
  <c r="I15" i="19"/>
  <c r="I16" i="19"/>
  <c r="I17" i="19"/>
  <c r="I11" i="19"/>
  <c r="I19" i="19"/>
  <c r="Q13" i="19"/>
  <c r="Q21" i="19"/>
  <c r="Q14" i="19"/>
  <c r="Q23" i="19"/>
  <c r="Q18" i="19"/>
  <c r="Q24" i="19"/>
  <c r="Q15" i="19"/>
  <c r="Q25" i="19"/>
  <c r="Q26" i="19"/>
  <c r="Q27" i="19"/>
  <c r="Q28" i="19"/>
  <c r="Q16" i="19"/>
  <c r="Q29" i="19"/>
  <c r="Q30" i="19"/>
  <c r="Q31" i="19"/>
  <c r="Q32" i="19"/>
  <c r="Q33" i="19"/>
  <c r="Q34" i="19"/>
  <c r="Q35" i="19"/>
  <c r="Q36" i="19"/>
  <c r="Q37" i="19"/>
  <c r="Q38" i="19"/>
  <c r="Q39" i="19"/>
  <c r="Q40" i="19"/>
  <c r="Q10" i="19"/>
  <c r="Q41" i="19"/>
  <c r="Q42" i="19"/>
  <c r="Q22" i="19"/>
  <c r="Q19" i="19"/>
  <c r="Q43" i="19"/>
  <c r="Q44" i="19"/>
  <c r="Q20" i="19"/>
  <c r="Q45" i="19"/>
  <c r="Q46" i="19"/>
  <c r="Q11" i="19"/>
  <c r="Q47" i="19"/>
  <c r="Q12" i="19"/>
  <c r="Q48" i="19"/>
  <c r="Q49" i="19"/>
  <c r="Q50" i="19"/>
  <c r="Q71" i="19"/>
  <c r="Q72" i="19"/>
  <c r="Q73" i="19"/>
  <c r="Q74" i="19"/>
  <c r="Q75" i="19"/>
  <c r="Q76" i="19"/>
  <c r="Q77" i="19"/>
  <c r="Q78" i="19"/>
  <c r="Q79" i="19"/>
  <c r="Q80" i="19"/>
  <c r="Q81" i="19"/>
  <c r="Q82" i="19"/>
  <c r="Q83" i="19"/>
  <c r="Q84" i="19"/>
  <c r="Q85" i="19"/>
  <c r="Q51" i="19"/>
  <c r="Q52" i="19"/>
  <c r="Q53" i="19"/>
  <c r="Q54" i="19"/>
  <c r="Q55" i="19"/>
  <c r="Q86" i="19"/>
  <c r="Q87" i="19"/>
  <c r="Q88" i="19"/>
  <c r="Q89" i="19"/>
  <c r="Q90" i="19"/>
  <c r="Q91" i="19"/>
  <c r="Q92" i="19"/>
  <c r="Q93" i="19"/>
  <c r="Q94" i="19"/>
  <c r="Q95" i="19"/>
  <c r="Q96" i="19"/>
  <c r="Q97" i="19"/>
  <c r="Q98" i="19"/>
  <c r="Q99" i="19"/>
  <c r="Q100" i="19"/>
  <c r="Q101" i="19"/>
  <c r="Q102" i="19"/>
  <c r="Q103" i="19"/>
  <c r="Q104" i="19"/>
  <c r="Q105" i="19"/>
  <c r="Q106" i="19"/>
  <c r="Q107" i="19"/>
  <c r="Q108" i="19"/>
  <c r="Q109" i="19"/>
  <c r="Q110" i="19"/>
  <c r="Q56" i="19"/>
  <c r="Q57" i="19"/>
  <c r="Q58" i="19"/>
  <c r="Q59" i="19"/>
  <c r="Q60" i="19"/>
  <c r="Q61" i="19"/>
  <c r="Q62" i="19"/>
  <c r="Q63" i="19"/>
  <c r="Q64" i="19"/>
  <c r="Q65" i="19"/>
  <c r="Q66" i="19"/>
  <c r="Q67" i="19"/>
  <c r="Q68" i="19"/>
  <c r="Q69" i="19"/>
  <c r="Q70" i="19"/>
  <c r="Q111" i="19"/>
  <c r="Q112" i="19"/>
  <c r="Q113" i="19"/>
  <c r="Q114" i="19"/>
  <c r="Q115" i="19"/>
  <c r="Q116" i="19"/>
  <c r="Q117" i="19"/>
  <c r="Q118" i="19"/>
  <c r="Q119" i="19"/>
  <c r="Q120" i="19"/>
  <c r="Q121" i="19"/>
  <c r="Q122" i="19"/>
  <c r="Q123" i="19"/>
  <c r="Q125" i="19"/>
  <c r="Q126" i="19"/>
  <c r="Q127" i="19"/>
  <c r="Q128" i="19"/>
  <c r="Q129" i="19"/>
  <c r="Q130" i="19"/>
  <c r="Q131" i="19"/>
  <c r="Q132" i="19"/>
  <c r="Q133" i="19"/>
  <c r="Q134" i="19"/>
  <c r="Q135" i="19"/>
  <c r="Q136" i="19"/>
  <c r="Q137" i="19"/>
  <c r="Q139" i="19"/>
  <c r="Q140" i="19"/>
  <c r="Q141" i="19"/>
  <c r="Q17" i="19"/>
  <c r="M124" i="19" l="1"/>
  <c r="Y12" i="20"/>
  <c r="Q124" i="19" l="1"/>
  <c r="M142" i="19"/>
  <c r="Q8" i="19"/>
  <c r="N35" i="17"/>
  <c r="J42" i="17"/>
  <c r="N42" i="17" s="1"/>
  <c r="T10" i="17"/>
  <c r="T11" i="17"/>
  <c r="T12" i="17"/>
  <c r="T13" i="17"/>
  <c r="T14" i="17"/>
  <c r="T15" i="17"/>
  <c r="T16" i="17"/>
  <c r="T18" i="17"/>
  <c r="T19" i="17"/>
  <c r="T20" i="17"/>
  <c r="T21" i="17"/>
  <c r="T22" i="17"/>
  <c r="T25" i="17"/>
  <c r="T27" i="17"/>
  <c r="T29" i="17"/>
  <c r="T30" i="17"/>
  <c r="T32" i="17"/>
  <c r="T34" i="17"/>
  <c r="T35" i="17"/>
  <c r="T36" i="17"/>
  <c r="T37" i="17"/>
  <c r="T38" i="17"/>
  <c r="T39" i="17"/>
  <c r="T40" i="17"/>
  <c r="T41" i="17"/>
  <c r="T43" i="17"/>
  <c r="T44" i="17"/>
  <c r="T45" i="17"/>
  <c r="T46" i="17"/>
  <c r="T47" i="17"/>
  <c r="T48" i="17"/>
  <c r="T49" i="17"/>
  <c r="T50" i="17"/>
  <c r="T51" i="17"/>
  <c r="T52" i="17"/>
  <c r="T53" i="17"/>
  <c r="T54" i="17"/>
  <c r="T55" i="17"/>
  <c r="T56" i="17"/>
  <c r="T57" i="17"/>
  <c r="T58" i="17"/>
  <c r="T59" i="17"/>
  <c r="T60" i="17"/>
  <c r="T61" i="17"/>
  <c r="T62" i="17"/>
  <c r="T63" i="17"/>
  <c r="T64" i="17"/>
  <c r="T65" i="17"/>
  <c r="T66" i="17"/>
  <c r="T67" i="17"/>
  <c r="T68" i="17"/>
  <c r="T69" i="17"/>
  <c r="T70" i="17"/>
  <c r="T71" i="17"/>
  <c r="T72" i="17"/>
  <c r="T73" i="17"/>
  <c r="T74" i="17"/>
  <c r="T75" i="17"/>
  <c r="T76" i="17"/>
  <c r="T77" i="17"/>
  <c r="T79" i="17"/>
  <c r="T80" i="17"/>
  <c r="T81" i="17"/>
  <c r="T82" i="17"/>
  <c r="T83" i="17"/>
  <c r="T84" i="17"/>
  <c r="T85" i="17"/>
  <c r="T86" i="17"/>
  <c r="T87" i="17"/>
  <c r="T88" i="17"/>
  <c r="T89" i="17"/>
  <c r="T90" i="17"/>
  <c r="T91" i="17"/>
  <c r="T92" i="17"/>
  <c r="T93" i="17"/>
  <c r="T94" i="17"/>
  <c r="T95" i="17"/>
  <c r="T96" i="17"/>
  <c r="T97" i="17"/>
  <c r="T98" i="17"/>
  <c r="T99" i="17"/>
  <c r="T100" i="17"/>
  <c r="T101" i="17"/>
  <c r="T102" i="17"/>
  <c r="T103" i="17"/>
  <c r="T104" i="17"/>
  <c r="T105" i="17"/>
  <c r="T106" i="17"/>
  <c r="T107" i="17"/>
  <c r="T108" i="17"/>
  <c r="T109" i="17"/>
  <c r="T110" i="17"/>
  <c r="T111" i="17"/>
  <c r="T112" i="17"/>
  <c r="T113" i="17"/>
  <c r="T114" i="17"/>
  <c r="T115" i="17"/>
  <c r="T116" i="17"/>
  <c r="P78" i="17"/>
  <c r="T78" i="17" s="1"/>
  <c r="J78" i="17"/>
  <c r="N78" i="17" s="1"/>
  <c r="N25" i="17"/>
  <c r="P17" i="17"/>
  <c r="T17" i="17" s="1"/>
  <c r="J17" i="17"/>
  <c r="P31" i="17"/>
  <c r="T31" i="17" s="1"/>
  <c r="J31" i="17"/>
  <c r="P28" i="17"/>
  <c r="T28" i="17" s="1"/>
  <c r="J28" i="17"/>
  <c r="P23" i="17"/>
  <c r="T23" i="17" s="1"/>
  <c r="J23" i="17"/>
  <c r="N23" i="17" s="1"/>
  <c r="P42" i="17"/>
  <c r="T42" i="17" s="1"/>
  <c r="P26" i="17"/>
  <c r="T26" i="17" s="1"/>
  <c r="N28" i="17"/>
  <c r="N31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6" i="17"/>
  <c r="N27" i="17"/>
  <c r="N29" i="17"/>
  <c r="N30" i="17"/>
  <c r="N32" i="17"/>
  <c r="N33" i="17"/>
  <c r="N34" i="17"/>
  <c r="N36" i="17"/>
  <c r="N37" i="17"/>
  <c r="N38" i="17"/>
  <c r="N39" i="17"/>
  <c r="N40" i="17"/>
  <c r="N41" i="17"/>
  <c r="N43" i="17"/>
  <c r="N44" i="17"/>
  <c r="N45" i="17"/>
  <c r="N46" i="17"/>
  <c r="N47" i="17"/>
  <c r="N48" i="17"/>
  <c r="N49" i="17"/>
  <c r="N50" i="17"/>
  <c r="N51" i="17"/>
  <c r="N52" i="17"/>
  <c r="N53" i="17"/>
  <c r="N54" i="17"/>
  <c r="N55" i="17"/>
  <c r="N56" i="17"/>
  <c r="N57" i="17"/>
  <c r="N58" i="17"/>
  <c r="N59" i="17"/>
  <c r="N60" i="17"/>
  <c r="N61" i="17"/>
  <c r="N62" i="17"/>
  <c r="N63" i="17"/>
  <c r="N64" i="17"/>
  <c r="N65" i="17"/>
  <c r="N66" i="17"/>
  <c r="N67" i="17"/>
  <c r="N68" i="17"/>
  <c r="N69" i="17"/>
  <c r="N70" i="17"/>
  <c r="N71" i="17"/>
  <c r="N72" i="17"/>
  <c r="N73" i="17"/>
  <c r="N74" i="17"/>
  <c r="N75" i="17"/>
  <c r="N76" i="17"/>
  <c r="N77" i="17"/>
  <c r="N79" i="17"/>
  <c r="N80" i="17"/>
  <c r="N81" i="17"/>
  <c r="N82" i="17"/>
  <c r="N83" i="17"/>
  <c r="N84" i="17"/>
  <c r="N85" i="17"/>
  <c r="N86" i="17"/>
  <c r="N87" i="17"/>
  <c r="N88" i="17"/>
  <c r="N89" i="17"/>
  <c r="N90" i="17"/>
  <c r="N91" i="17"/>
  <c r="N92" i="17"/>
  <c r="N93" i="17"/>
  <c r="N94" i="17"/>
  <c r="N95" i="17"/>
  <c r="N96" i="17"/>
  <c r="N97" i="17"/>
  <c r="N98" i="17"/>
  <c r="N99" i="17"/>
  <c r="N100" i="17"/>
  <c r="N101" i="17"/>
  <c r="N102" i="17"/>
  <c r="N103" i="17"/>
  <c r="N104" i="17"/>
  <c r="N105" i="17"/>
  <c r="N106" i="17"/>
  <c r="N107" i="17"/>
  <c r="N108" i="17"/>
  <c r="N109" i="17"/>
  <c r="N110" i="17"/>
  <c r="N111" i="17"/>
  <c r="N112" i="17"/>
  <c r="N113" i="17"/>
  <c r="N114" i="17"/>
  <c r="N115" i="17"/>
  <c r="N116" i="17"/>
  <c r="N117" i="17"/>
  <c r="J24" i="17"/>
  <c r="N24" i="17" s="1"/>
  <c r="L118" i="17"/>
  <c r="N9" i="17"/>
  <c r="P24" i="17"/>
  <c r="T24" i="17" s="1"/>
  <c r="P117" i="17"/>
  <c r="T117" i="17" s="1"/>
  <c r="T9" i="17"/>
  <c r="T8" i="17"/>
  <c r="P33" i="17"/>
  <c r="T33" i="17" s="1"/>
  <c r="F635" i="13"/>
  <c r="S50" i="15"/>
  <c r="Q50" i="15"/>
  <c r="O48" i="15"/>
  <c r="S48" i="15" s="1"/>
  <c r="G10" i="16"/>
  <c r="I10" i="16"/>
  <c r="J118" i="17" l="1"/>
  <c r="O50" i="15"/>
  <c r="N118" i="17"/>
  <c r="P118" i="17"/>
  <c r="T118" i="17" l="1"/>
  <c r="Q9" i="21"/>
  <c r="M86" i="21"/>
  <c r="Q86" i="21" s="1"/>
  <c r="Q85" i="21"/>
  <c r="Q78" i="21"/>
  <c r="Q80" i="21"/>
  <c r="Q87" i="21"/>
  <c r="Q79" i="21"/>
  <c r="Q84" i="21"/>
  <c r="Q76" i="21"/>
  <c r="Q83" i="21"/>
  <c r="Q77" i="21"/>
  <c r="Q50" i="21"/>
  <c r="Q81" i="21"/>
  <c r="Q82" i="21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L62" i="7"/>
  <c r="L63" i="7"/>
  <c r="L64" i="7"/>
  <c r="L65" i="7"/>
  <c r="L66" i="7"/>
  <c r="L67" i="7"/>
  <c r="L68" i="7"/>
  <c r="L69" i="7"/>
  <c r="L70" i="7"/>
  <c r="L71" i="7"/>
  <c r="L72" i="7"/>
  <c r="L73" i="7"/>
  <c r="L74" i="7"/>
  <c r="L75" i="7"/>
  <c r="L76" i="7"/>
  <c r="L77" i="7"/>
  <c r="L78" i="7"/>
  <c r="L79" i="7"/>
  <c r="L80" i="7"/>
  <c r="L81" i="7"/>
  <c r="L82" i="7"/>
  <c r="L83" i="7"/>
  <c r="L84" i="7"/>
  <c r="L85" i="7"/>
  <c r="L86" i="7"/>
  <c r="L87" i="7"/>
  <c r="L88" i="7"/>
  <c r="L89" i="7"/>
  <c r="L90" i="7"/>
  <c r="L91" i="7"/>
  <c r="L92" i="7"/>
  <c r="L93" i="7"/>
  <c r="L94" i="7"/>
  <c r="L95" i="7"/>
  <c r="L96" i="7"/>
  <c r="L97" i="7"/>
  <c r="L98" i="7"/>
  <c r="L99" i="7"/>
  <c r="L100" i="7"/>
  <c r="L101" i="7"/>
  <c r="L102" i="7"/>
  <c r="L103" i="7"/>
  <c r="L104" i="7"/>
  <c r="L105" i="7"/>
  <c r="L106" i="7"/>
  <c r="L107" i="7"/>
  <c r="L108" i="7"/>
  <c r="L109" i="7"/>
  <c r="L110" i="7"/>
  <c r="L111" i="7"/>
  <c r="L112" i="7"/>
  <c r="L113" i="7"/>
  <c r="L114" i="7"/>
  <c r="L115" i="7"/>
  <c r="L116" i="7"/>
  <c r="L117" i="7"/>
  <c r="L118" i="7"/>
  <c r="L119" i="7"/>
  <c r="L120" i="7"/>
  <c r="L121" i="7"/>
  <c r="L122" i="7"/>
  <c r="L123" i="7"/>
  <c r="L124" i="7"/>
  <c r="L125" i="7"/>
  <c r="L126" i="7"/>
  <c r="L127" i="7"/>
  <c r="L128" i="7"/>
  <c r="L129" i="7"/>
  <c r="L130" i="7"/>
  <c r="L131" i="7"/>
  <c r="L132" i="7"/>
  <c r="L133" i="7"/>
  <c r="L134" i="7"/>
  <c r="L135" i="7"/>
  <c r="L136" i="7"/>
  <c r="L137" i="7"/>
  <c r="L138" i="7"/>
  <c r="L139" i="7"/>
  <c r="L140" i="7"/>
  <c r="L141" i="7"/>
  <c r="L142" i="7"/>
  <c r="L143" i="7"/>
  <c r="L144" i="7"/>
  <c r="L145" i="7"/>
  <c r="L146" i="7"/>
  <c r="L147" i="7"/>
  <c r="L148" i="7"/>
  <c r="L149" i="7"/>
  <c r="L150" i="7"/>
  <c r="L151" i="7"/>
  <c r="L152" i="7"/>
  <c r="L153" i="7"/>
  <c r="L154" i="7"/>
  <c r="L155" i="7"/>
  <c r="L156" i="7"/>
  <c r="L157" i="7"/>
  <c r="L158" i="7"/>
  <c r="L159" i="7"/>
  <c r="L160" i="7"/>
  <c r="L161" i="7"/>
  <c r="L162" i="7"/>
  <c r="L163" i="7"/>
  <c r="L164" i="7"/>
  <c r="L165" i="7"/>
  <c r="L166" i="7"/>
  <c r="L167" i="7"/>
  <c r="L168" i="7"/>
  <c r="L169" i="7"/>
  <c r="L170" i="7"/>
  <c r="L171" i="7"/>
  <c r="L172" i="7"/>
  <c r="L173" i="7"/>
  <c r="L174" i="7"/>
  <c r="L175" i="7"/>
  <c r="L176" i="7"/>
  <c r="L177" i="7"/>
  <c r="L178" i="7"/>
  <c r="L179" i="7"/>
  <c r="L180" i="7"/>
  <c r="L181" i="7"/>
  <c r="L182" i="7"/>
  <c r="L183" i="7"/>
  <c r="L184" i="7"/>
  <c r="L185" i="7"/>
  <c r="L186" i="7"/>
  <c r="L187" i="7"/>
  <c r="L188" i="7"/>
  <c r="L189" i="7"/>
  <c r="L190" i="7"/>
  <c r="L191" i="7"/>
  <c r="L192" i="7"/>
  <c r="L193" i="7"/>
  <c r="L194" i="7"/>
  <c r="L195" i="7"/>
  <c r="L196" i="7"/>
  <c r="L197" i="7"/>
  <c r="L198" i="7"/>
  <c r="L199" i="7"/>
  <c r="L200" i="7"/>
  <c r="L201" i="7"/>
  <c r="L202" i="7"/>
  <c r="L203" i="7"/>
  <c r="L204" i="7"/>
  <c r="L205" i="7"/>
  <c r="L206" i="7"/>
  <c r="L207" i="7"/>
  <c r="L208" i="7"/>
  <c r="L209" i="7"/>
  <c r="L210" i="7"/>
  <c r="L211" i="7"/>
  <c r="L212" i="7"/>
  <c r="L213" i="7"/>
  <c r="L214" i="7"/>
  <c r="L215" i="7"/>
  <c r="L216" i="7"/>
  <c r="L217" i="7"/>
  <c r="L218" i="7"/>
  <c r="L219" i="7"/>
  <c r="L220" i="7"/>
  <c r="L221" i="7"/>
  <c r="L222" i="7"/>
  <c r="L223" i="7"/>
  <c r="L224" i="7"/>
  <c r="L225" i="7"/>
  <c r="L226" i="7"/>
  <c r="L227" i="7"/>
  <c r="L228" i="7"/>
  <c r="L229" i="7"/>
  <c r="L230" i="7"/>
  <c r="L231" i="7"/>
  <c r="L232" i="7"/>
  <c r="L233" i="7"/>
  <c r="L234" i="7"/>
  <c r="L235" i="7"/>
  <c r="L236" i="7"/>
  <c r="L237" i="7"/>
  <c r="L238" i="7"/>
  <c r="L239" i="7"/>
  <c r="L240" i="7"/>
  <c r="L241" i="7"/>
  <c r="L242" i="7"/>
  <c r="L243" i="7"/>
  <c r="L9" i="7"/>
  <c r="AL10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L24" i="5"/>
  <c r="AL25" i="5"/>
  <c r="AL26" i="5"/>
  <c r="AL27" i="5"/>
  <c r="AL28" i="5"/>
  <c r="AL29" i="5"/>
  <c r="AL30" i="5"/>
  <c r="AL31" i="5"/>
  <c r="AL32" i="5"/>
  <c r="AL33" i="5"/>
  <c r="AL34" i="5"/>
  <c r="AL35" i="5"/>
  <c r="AL36" i="5"/>
  <c r="AL37" i="5"/>
  <c r="AL38" i="5"/>
  <c r="AL39" i="5"/>
  <c r="AL40" i="5"/>
  <c r="AL41" i="5"/>
  <c r="AL42" i="5"/>
  <c r="AL43" i="5"/>
  <c r="AL44" i="5"/>
  <c r="AL45" i="5"/>
  <c r="AL46" i="5"/>
  <c r="AL47" i="5"/>
  <c r="AL48" i="5"/>
  <c r="AL49" i="5"/>
  <c r="AL50" i="5"/>
  <c r="AL51" i="5"/>
  <c r="AL52" i="5"/>
  <c r="AL53" i="5"/>
  <c r="AL54" i="5"/>
  <c r="AL55" i="5"/>
  <c r="AL56" i="5"/>
  <c r="AL57" i="5"/>
  <c r="AL58" i="5"/>
  <c r="AL59" i="5"/>
  <c r="AL60" i="5"/>
  <c r="AL61" i="5"/>
  <c r="AL62" i="5"/>
  <c r="AL63" i="5"/>
  <c r="AL64" i="5"/>
  <c r="AL65" i="5"/>
  <c r="AL66" i="5"/>
  <c r="AL67" i="5"/>
  <c r="AL68" i="5"/>
  <c r="AL69" i="5"/>
  <c r="AL70" i="5"/>
  <c r="AL71" i="5"/>
  <c r="AL72" i="5"/>
  <c r="AL73" i="5"/>
  <c r="AL74" i="5"/>
  <c r="AL75" i="5"/>
  <c r="AL76" i="5"/>
  <c r="AL77" i="5"/>
  <c r="AL78" i="5"/>
  <c r="AL79" i="5"/>
  <c r="AL80" i="5"/>
  <c r="AL81" i="5"/>
  <c r="AL82" i="5"/>
  <c r="AL83" i="5"/>
  <c r="AL84" i="5"/>
  <c r="AL85" i="5"/>
  <c r="AL86" i="5"/>
  <c r="AL87" i="5"/>
  <c r="AL89" i="5"/>
  <c r="AL90" i="5"/>
  <c r="AL91" i="5"/>
  <c r="AL9" i="5"/>
  <c r="AJ92" i="5"/>
  <c r="AJ88" i="5"/>
  <c r="AL88" i="5" s="1"/>
  <c r="T92" i="5"/>
  <c r="T86" i="5"/>
  <c r="AA10" i="4"/>
  <c r="AA11" i="4"/>
  <c r="AA12" i="4"/>
  <c r="AA13" i="4"/>
  <c r="AA14" i="4"/>
  <c r="AA15" i="4"/>
  <c r="AA16" i="4"/>
  <c r="AA17" i="4"/>
  <c r="AA18" i="4"/>
  <c r="AA19" i="4"/>
  <c r="AA20" i="4"/>
  <c r="AA21" i="4"/>
  <c r="AA9" i="4"/>
  <c r="Y22" i="4"/>
  <c r="I22" i="4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9" i="2"/>
  <c r="J55" i="2"/>
  <c r="Z55" i="2"/>
  <c r="AB55" i="2" l="1"/>
  <c r="AA22" i="4"/>
  <c r="L244" i="7"/>
  <c r="AL92" i="5"/>
  <c r="Q137" i="21"/>
  <c r="I9" i="19"/>
  <c r="I142" i="19" s="1"/>
  <c r="O9" i="19"/>
  <c r="Q9" i="19" l="1"/>
  <c r="O142" i="19"/>
  <c r="S32" i="10"/>
  <c r="U9" i="10"/>
  <c r="U32" i="10" s="1"/>
  <c r="I137" i="21" l="1"/>
  <c r="E137" i="21"/>
  <c r="I152" i="21" l="1"/>
</calcChain>
</file>

<file path=xl/sharedStrings.xml><?xml version="1.0" encoding="utf-8"?>
<sst xmlns="http://schemas.openxmlformats.org/spreadsheetml/2006/main" count="3311" uniqueCount="878">
  <si>
    <t>صندوق سرمایه‌گذاری در اوراق بهادار با درآمد ثابت کاردان</t>
  </si>
  <si>
    <t>صورت وضعیت پرتفوی</t>
  </si>
  <si>
    <t>برای ماه منتهی به 1404/06/31</t>
  </si>
  <si>
    <t>-1</t>
  </si>
  <si>
    <t>سرمایه گذاری ها</t>
  </si>
  <si>
    <t>-1-1</t>
  </si>
  <si>
    <t>سرمایه گذاری در سهام و حق تقدم سهام</t>
  </si>
  <si>
    <t>1404/05/31</t>
  </si>
  <si>
    <t>تغییرات طی دوره</t>
  </si>
  <si>
    <t>1404/06/31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</si>
  <si>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</si>
  <si>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</si>
  <si>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</si>
  <si>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</si>
  <si>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</si>
  <si>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</si>
  <si>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</si>
  <si>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</si>
  <si>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</si>
  <si>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ایمن خودرو شرق</t>
  </si>
  <si>
    <t>بانک تجارت</t>
  </si>
  <si>
    <t>بانک صادرات ایران</t>
  </si>
  <si>
    <t>بانک ملت</t>
  </si>
  <si>
    <t>بانک‌اقتصادنوین‌</t>
  </si>
  <si>
    <t>بورس کالای ایران</t>
  </si>
  <si>
    <t>بین المللی توسعه ص. معادن غدیر</t>
  </si>
  <si>
    <t>پارس‌ مینو</t>
  </si>
  <si>
    <t>پالایش نفت اصفهان</t>
  </si>
  <si>
    <t>پالایش نفت بندرعباس</t>
  </si>
  <si>
    <t>پاکدیس</t>
  </si>
  <si>
    <t>پتروشیمی پردیس</t>
  </si>
  <si>
    <t>پتروشیمی فناوران</t>
  </si>
  <si>
    <t>پتروشیمی نوری</t>
  </si>
  <si>
    <t>پست بانک ایران</t>
  </si>
  <si>
    <t>تامین سرمایه کاردان</t>
  </si>
  <si>
    <t>تایدواترخاورمیانه</t>
  </si>
  <si>
    <t>تراکتورسازی‌ایران‌</t>
  </si>
  <si>
    <t>توسعه معادن وص.معدنی خاورمیانه</t>
  </si>
  <si>
    <t>تولیدات پتروشیمی قائد بصیر</t>
  </si>
  <si>
    <t>تولیدی برنا باطری</t>
  </si>
  <si>
    <t>دارویی ره آورد تامین</t>
  </si>
  <si>
    <t>رادیاتور ایران‌</t>
  </si>
  <si>
    <t>ریخته‌گری‌ تراکتورسازی‌ ایران‌</t>
  </si>
  <si>
    <t>سرمایه گذاری دارویی تامین</t>
  </si>
  <si>
    <t>سرمایه گذاری صدرتامین</t>
  </si>
  <si>
    <t>سرمایه گذاری گروه توسعه ملی</t>
  </si>
  <si>
    <t>سرمایه‌گذاری‌ سایپا</t>
  </si>
  <si>
    <t>سرمایه‌گذاری‌ سپه‌</t>
  </si>
  <si>
    <t>سرمایه‌گذاری‌صندوق‌بازنشستگی‌</t>
  </si>
  <si>
    <t>سرمایه‌گذاری‌غدیر(هلدینگ‌</t>
  </si>
  <si>
    <t>سنگ آهن گهرزمین</t>
  </si>
  <si>
    <t>سیمان فارس و خوزستان</t>
  </si>
  <si>
    <t>سیمان‌مازندران‌</t>
  </si>
  <si>
    <t>فجر انرژی خلیج فارس</t>
  </si>
  <si>
    <t>فولاد مبارکه اصفهان</t>
  </si>
  <si>
    <t>گروه انتخاب الکترونیک آرمان</t>
  </si>
  <si>
    <t>گروه صنایع کاغذ پارس</t>
  </si>
  <si>
    <t>گروه مالی صبا تامین</t>
  </si>
  <si>
    <t>گروه مپنا (سهامی عام)</t>
  </si>
  <si>
    <t>مدیریت نیروگاهی ایرانیان مپنا</t>
  </si>
  <si>
    <t>معدنی‌ املاح‌  ایران‌</t>
  </si>
  <si>
    <t>ملی‌ صنایع‌ مس‌ ایران‌</t>
  </si>
  <si>
    <t>نفت‌ بهران‌</t>
  </si>
  <si>
    <t>نیروکلر</t>
  </si>
  <si>
    <t>کشت و دامداری فکا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</si>
  <si>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</si>
  <si>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</si>
  <si>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</si>
  <si>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</si>
  <si>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</si>
  <si>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</si>
  <si>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</si>
  <si>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 ت وتجارت-401-04/06/11</t>
  </si>
  <si>
    <t>1404/06/11</t>
  </si>
  <si>
    <t>اختیارف ت میدکو-6167-05/02/15</t>
  </si>
  <si>
    <t>1405/02/15</t>
  </si>
  <si>
    <t>اختیارف ت شپنا-3920-04/06/04</t>
  </si>
  <si>
    <t>1404/06/04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</si>
  <si>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</si>
  <si>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</si>
  <si>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</si>
  <si>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</si>
  <si>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</si>
  <si>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 ت وتجارت-403-04/06/17</t>
  </si>
  <si>
    <t>اختیار خرید</t>
  </si>
  <si>
    <t>موقعیت فروش</t>
  </si>
  <si>
    <t>-</t>
  </si>
  <si>
    <t>1404/06/17</t>
  </si>
  <si>
    <t>اختیارخ ت شپنا-3937-04/06/11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</si>
  <si>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</si>
  <si>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</si>
  <si>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</si>
  <si>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</si>
  <si>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</si>
  <si>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</si>
  <si>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</si>
  <si>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</si>
  <si>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 پترو اندیشه صبا-بخشی</t>
  </si>
  <si>
    <t>صندوق س تجارت شاخصی کاردان</t>
  </si>
  <si>
    <t>صندوق س صنایع اعتبار1-بخشی</t>
  </si>
  <si>
    <t>صندوق س صنایع دایا3-بخشی</t>
  </si>
  <si>
    <t>صندوق س. ثروت هیوا-س</t>
  </si>
  <si>
    <t>صندوق س. طلا کیمیا زرین کاردان</t>
  </si>
  <si>
    <t>صندوق س.بخشی صنایع پاداش2-ب</t>
  </si>
  <si>
    <t>صندوق س.بخشی گستره فیروزه3 -ب</t>
  </si>
  <si>
    <t>صندوق س.سهامی پرتو آمال-س</t>
  </si>
  <si>
    <t>صندوق سرمایه‌گذاری نیکی گستران</t>
  </si>
  <si>
    <t>صندوق صبا</t>
  </si>
  <si>
    <t>صندوق واسطه گری مالی یکم-سهام</t>
  </si>
  <si>
    <t>صندوق س صنایع اندیشه صبا2-بخشی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</si>
  <si>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</si>
  <si>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</si>
  <si>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</si>
  <si>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</si>
  <si>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</si>
  <si>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</si>
  <si>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</si>
  <si>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</si>
  <si>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</si>
  <si>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سلف استاندارد گندله صبانور</t>
  </si>
  <si>
    <t>بله</t>
  </si>
  <si>
    <t>1404/01/20</t>
  </si>
  <si>
    <t>1406/01/20</t>
  </si>
  <si>
    <t>سلف بهین پالایش قشم</t>
  </si>
  <si>
    <t>1406/01/19</t>
  </si>
  <si>
    <t>سلف موازی گازمایع کنگان051</t>
  </si>
  <si>
    <t>1403/09/28</t>
  </si>
  <si>
    <t>1405/03/28</t>
  </si>
  <si>
    <t>سلف موازی متانول سبلان053</t>
  </si>
  <si>
    <t>1403/05/14</t>
  </si>
  <si>
    <t>1405/05/14</t>
  </si>
  <si>
    <t>سلف موازی هیدروکربن آفتاب051</t>
  </si>
  <si>
    <t>1403/12/08</t>
  </si>
  <si>
    <t>1405/12/07</t>
  </si>
  <si>
    <t>سلف موازی هیدروکربن آفتاب053</t>
  </si>
  <si>
    <t>1403/12/21</t>
  </si>
  <si>
    <t>1405/12/20</t>
  </si>
  <si>
    <t>سلف موازی هیدروکربن آفتاب062</t>
  </si>
  <si>
    <t>1404/03/12</t>
  </si>
  <si>
    <t>1406/03/12</t>
  </si>
  <si>
    <t>اجاره تابان فرداکاران14061205</t>
  </si>
  <si>
    <t>1403/12/05</t>
  </si>
  <si>
    <t>1406/12/05</t>
  </si>
  <si>
    <t>اجاره تابان فرداکاردان14070120</t>
  </si>
  <si>
    <t>1407/01/20</t>
  </si>
  <si>
    <t>اجاره تابان کاردان14041015</t>
  </si>
  <si>
    <t>1400/10/15</t>
  </si>
  <si>
    <t>1404/10/15</t>
  </si>
  <si>
    <t>اجاره توسعه س. سامان14060303</t>
  </si>
  <si>
    <t>1401/03/03</t>
  </si>
  <si>
    <t>1406/03/03</t>
  </si>
  <si>
    <t>اجاره دومینو14061003</t>
  </si>
  <si>
    <t>1401/10/03</t>
  </si>
  <si>
    <t>1406/10/03</t>
  </si>
  <si>
    <t>اجاره گلریز پلیمر قم14051026</t>
  </si>
  <si>
    <t>1401/10/26</t>
  </si>
  <si>
    <t>1405/10/26</t>
  </si>
  <si>
    <t>اجاره گهرزمین کاردان14070822</t>
  </si>
  <si>
    <t>1403/08/22</t>
  </si>
  <si>
    <t>1407/08/22</t>
  </si>
  <si>
    <t>اسناد خزانه-م11بودجه02-050720</t>
  </si>
  <si>
    <t>1402/12/29</t>
  </si>
  <si>
    <t>1405/07/20</t>
  </si>
  <si>
    <t>اسناد خزانه-م12بودجه02-050916</t>
  </si>
  <si>
    <t>1405/09/16</t>
  </si>
  <si>
    <t>اسناد خزانه-م13بودجه02-051021</t>
  </si>
  <si>
    <t>1405/10/21</t>
  </si>
  <si>
    <t>اسناد خزانه-م7بودجه02-040910</t>
  </si>
  <si>
    <t>1402/12/20</t>
  </si>
  <si>
    <t>1404/09/10</t>
  </si>
  <si>
    <t>اسناد خزانه-م8بودجه02-041211</t>
  </si>
  <si>
    <t>1404/12/10</t>
  </si>
  <si>
    <t>اسنادخزانه-م10بودجه02-051112</t>
  </si>
  <si>
    <t>1402/12/21</t>
  </si>
  <si>
    <t>1405/11/12</t>
  </si>
  <si>
    <t>اسنادخزانه-م1بودجه02-050325</t>
  </si>
  <si>
    <t>1402/06/19</t>
  </si>
  <si>
    <t>1405/03/25</t>
  </si>
  <si>
    <t>اسنادخزانه-م2بودجه02-050923</t>
  </si>
  <si>
    <t>1405/09/23</t>
  </si>
  <si>
    <t>اسنادخزانه-م4بودجه02-051021</t>
  </si>
  <si>
    <t>1402/12/15</t>
  </si>
  <si>
    <t>اسنادخزانه-م5بودجه01-041015</t>
  </si>
  <si>
    <t>1401/12/08</t>
  </si>
  <si>
    <t>1404/10/14</t>
  </si>
  <si>
    <t>اسنادخزانه-م7بودجه01-040714</t>
  </si>
  <si>
    <t>1401/12/10</t>
  </si>
  <si>
    <t>1404/07/14</t>
  </si>
  <si>
    <t>اسنادخزانه-م8بودجه01-040728</t>
  </si>
  <si>
    <t>1401/12/28</t>
  </si>
  <si>
    <t>1404/07/28</t>
  </si>
  <si>
    <t>صکوک اجاره اخابر06-3ماهه23%</t>
  </si>
  <si>
    <t>1402/11/14</t>
  </si>
  <si>
    <t>1406/11/14</t>
  </si>
  <si>
    <t>صکوک اجاره صگستر512- 6ماهه18%</t>
  </si>
  <si>
    <t>1400/12/21</t>
  </si>
  <si>
    <t>1405/12/21</t>
  </si>
  <si>
    <t>صکوک اجاره فارس073-بدون ضامن</t>
  </si>
  <si>
    <t>1403/03/07</t>
  </si>
  <si>
    <t>1407/03/07</t>
  </si>
  <si>
    <t>صکوک اجاره فارس804-بدون ضامن</t>
  </si>
  <si>
    <t>1404/04/30</t>
  </si>
  <si>
    <t>1408/04/30</t>
  </si>
  <si>
    <t>صکوک اجاره فارس840-بدون ضامن</t>
  </si>
  <si>
    <t>صکوک اجاره فولاد006-بدون ضامن</t>
  </si>
  <si>
    <t>1402/05/22</t>
  </si>
  <si>
    <t>1406/05/22</t>
  </si>
  <si>
    <t>صکوک اجاره فولاد512-بدون ضامن</t>
  </si>
  <si>
    <t>1401/12/24</t>
  </si>
  <si>
    <t>1405/12/24</t>
  </si>
  <si>
    <t>صکوک اجاره کگل0059-بدون ضامن</t>
  </si>
  <si>
    <t>1401/09/02</t>
  </si>
  <si>
    <t>1405/09/02</t>
  </si>
  <si>
    <t>صکوک مرابحه پاکشو503-3ماهه 18%</t>
  </si>
  <si>
    <t>1401/03/21</t>
  </si>
  <si>
    <t>1405/03/21</t>
  </si>
  <si>
    <t>صکوک مرابحه دروز705-3ماهه23%</t>
  </si>
  <si>
    <t>1402/05/15</t>
  </si>
  <si>
    <t>1407/05/15</t>
  </si>
  <si>
    <t>صکوک مرابحه دعبید602-3ماهه18%</t>
  </si>
  <si>
    <t>1402/02/09</t>
  </si>
  <si>
    <t>1406/02/09</t>
  </si>
  <si>
    <t>صکوک مرابحه دعبید609-3ماهه23%</t>
  </si>
  <si>
    <t>1402/09/07</t>
  </si>
  <si>
    <t>1406/09/07</t>
  </si>
  <si>
    <t>صکوک مرابحه شادگان705-3ماهه23%</t>
  </si>
  <si>
    <t>1403/05/08</t>
  </si>
  <si>
    <t>1407/05/08</t>
  </si>
  <si>
    <t>صکوک مرابحه کگل00711-3ماهه23%</t>
  </si>
  <si>
    <t>1403/11/21</t>
  </si>
  <si>
    <t>1407/11/20</t>
  </si>
  <si>
    <t>مرابحه اتومبیل سازی فردا051224</t>
  </si>
  <si>
    <t>مرابحه انتخاب آرمان050917</t>
  </si>
  <si>
    <t>1400/09/17</t>
  </si>
  <si>
    <t>1405/09/17</t>
  </si>
  <si>
    <t>مرابحه اکتوور کو-کاردان070612</t>
  </si>
  <si>
    <t>1402/06/12</t>
  </si>
  <si>
    <t>1407/06/12</t>
  </si>
  <si>
    <t>مرابحه بافندگی پرنیا060718</t>
  </si>
  <si>
    <t>1402/07/18</t>
  </si>
  <si>
    <t>1406/07/18</t>
  </si>
  <si>
    <t>مرابحه پ.استایرن انتخاب071016</t>
  </si>
  <si>
    <t>1403/10/16</t>
  </si>
  <si>
    <t>1407/10/16</t>
  </si>
  <si>
    <t>مرابحه پتروپاریزسبزالبرز071115</t>
  </si>
  <si>
    <t>1403/11/15</t>
  </si>
  <si>
    <t>1407/11/15</t>
  </si>
  <si>
    <t>مرابحه ترام چاپ061109</t>
  </si>
  <si>
    <t>1402/11/09</t>
  </si>
  <si>
    <t>1406/11/09</t>
  </si>
  <si>
    <t>مرابحه داروک-کاردان070904</t>
  </si>
  <si>
    <t>1402/09/04</t>
  </si>
  <si>
    <t>1407/09/04</t>
  </si>
  <si>
    <t>مرابحه ذوب و نوردکرمان14060814</t>
  </si>
  <si>
    <t>1401/08/14</t>
  </si>
  <si>
    <t>1406/08/14</t>
  </si>
  <si>
    <t>مرابحه ش. دبش سبز گستر14060717</t>
  </si>
  <si>
    <t>1401/07/17</t>
  </si>
  <si>
    <t>1406/07/17</t>
  </si>
  <si>
    <t>مرابحه صنایع خودروایلیا051219</t>
  </si>
  <si>
    <t>1402/12/19</t>
  </si>
  <si>
    <t>1405/12/19</t>
  </si>
  <si>
    <t>مرابحه طبیعت سبز-کاردان060710</t>
  </si>
  <si>
    <t>1402/07/10</t>
  </si>
  <si>
    <t>1406/07/10</t>
  </si>
  <si>
    <t>مرابحه عالیفرد-کاردان070830</t>
  </si>
  <si>
    <t>1402/08/30</t>
  </si>
  <si>
    <t>1407/08/30</t>
  </si>
  <si>
    <t>مرابحه عالیفرد-کاردان14071222</t>
  </si>
  <si>
    <t>1403/12/22</t>
  </si>
  <si>
    <t>1407/12/22</t>
  </si>
  <si>
    <t>مرابحه عام دولت118-ش.خ060725</t>
  </si>
  <si>
    <t>1401/07/25</t>
  </si>
  <si>
    <t>1406/07/25</t>
  </si>
  <si>
    <t>مرابحه عام دولت127-ش.خ040623</t>
  </si>
  <si>
    <t>1401/12/23</t>
  </si>
  <si>
    <t>1404/06/23</t>
  </si>
  <si>
    <t>مرابحه عام دولت133-ش.خ050410</t>
  </si>
  <si>
    <t>1402/05/10</t>
  </si>
  <si>
    <t>1405/04/10</t>
  </si>
  <si>
    <t>مرابحه عام دولت137-ش.خ061229</t>
  </si>
  <si>
    <t>1402/06/29</t>
  </si>
  <si>
    <t>1406/06/29</t>
  </si>
  <si>
    <t>مرابحه عام دولت139-ش.خ040804</t>
  </si>
  <si>
    <t>1402/07/04</t>
  </si>
  <si>
    <t>1404/08/03</t>
  </si>
  <si>
    <t>مرابحه عام دولت140-ش.خ050504</t>
  </si>
  <si>
    <t>1405/05/04</t>
  </si>
  <si>
    <t>مرابحه عام دولت143-ش.خ041009</t>
  </si>
  <si>
    <t>1402/08/09</t>
  </si>
  <si>
    <t>1404/10/09</t>
  </si>
  <si>
    <t>مرابحه عام دولت144-ش.خ040730</t>
  </si>
  <si>
    <t>1404/07/29</t>
  </si>
  <si>
    <t>مرابحه عام دولت162-ش.خ050329</t>
  </si>
  <si>
    <t>1403/03/29</t>
  </si>
  <si>
    <t>1405/03/29</t>
  </si>
  <si>
    <t>مرابحه عام دولت171-ش.خ060316</t>
  </si>
  <si>
    <t>1403/05/16</t>
  </si>
  <si>
    <t>1406/03/16</t>
  </si>
  <si>
    <t>مرابحه عام دولت172-ش.خ050623</t>
  </si>
  <si>
    <t>1403/05/23</t>
  </si>
  <si>
    <t>1405/06/23</t>
  </si>
  <si>
    <t>مرابحه عام دولت174-ش.خ041027</t>
  </si>
  <si>
    <t>1403/06/27</t>
  </si>
  <si>
    <t>1404/10/27</t>
  </si>
  <si>
    <t>مرابحه عام دولت191-ش.خ060328</t>
  </si>
  <si>
    <t>1406/03/28</t>
  </si>
  <si>
    <t>مرابحه عام دولت202-ش.خ060530</t>
  </si>
  <si>
    <t>1403/11/30</t>
  </si>
  <si>
    <t>1406/05/30</t>
  </si>
  <si>
    <t>مرابحه عام دولت206-ش.خ051114</t>
  </si>
  <si>
    <t>1403/12/14</t>
  </si>
  <si>
    <t>1405/11/14</t>
  </si>
  <si>
    <t>مرابحه عام دولت207-ش.خ060614</t>
  </si>
  <si>
    <t>1406/06/14</t>
  </si>
  <si>
    <t>مرابحه عام دولت209-ش.خ050821</t>
  </si>
  <si>
    <t>1405/08/21</t>
  </si>
  <si>
    <t>مرابحه فاران شیمی 14050730</t>
  </si>
  <si>
    <t>1401/07/30</t>
  </si>
  <si>
    <t>1405/07/30</t>
  </si>
  <si>
    <t>مرابحه فولاد آتیه 14061206</t>
  </si>
  <si>
    <t>1401/12/06</t>
  </si>
  <si>
    <t>1406/12/06</t>
  </si>
  <si>
    <t>مرابحه لورچ 080202</t>
  </si>
  <si>
    <t>1403/02/02</t>
  </si>
  <si>
    <t>1408/02/02</t>
  </si>
  <si>
    <t>مرابحه مقدم-کاردان071128</t>
  </si>
  <si>
    <t>1403/11/28</t>
  </si>
  <si>
    <t>1407/11/28</t>
  </si>
  <si>
    <t>مشارکت ش قم512-3ماهه18%</t>
  </si>
  <si>
    <t>1401/06/28</t>
  </si>
  <si>
    <t>1405/12/28</t>
  </si>
  <si>
    <t>مشارکت ش قم612-3 ماهه 20.5%</t>
  </si>
  <si>
    <t>1402/12/28</t>
  </si>
  <si>
    <t>1406/12/28</t>
  </si>
  <si>
    <t>مشارکت ش کرج512-3ماهه18%</t>
  </si>
  <si>
    <t>مرابحه عام دولت228-ش.خ070521</t>
  </si>
  <si>
    <t>1404/05/21</t>
  </si>
  <si>
    <t>1407/05/21</t>
  </si>
  <si>
    <t>مرابحه عام دولت178-ش.خ041117</t>
  </si>
  <si>
    <t>1403/07/17</t>
  </si>
  <si>
    <t>1404/11/17</t>
  </si>
  <si>
    <t>اوراق مشارکت طرح قطارشهری کرج جدید 1403</t>
  </si>
  <si>
    <t>خیر</t>
  </si>
  <si>
    <t>1403/12/28</t>
  </si>
  <si>
    <t>1407/12/28</t>
  </si>
  <si>
    <t>اوراق مشارکت طرح قطارشهری اصفهان 1404</t>
  </si>
  <si>
    <t>اوراق مشارکت طرح اتوبوسرانی اصفهان 1404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</si>
  <si>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</si>
  <si>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</si>
  <si>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</si>
  <si>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</si>
  <si>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</si>
  <si>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</si>
  <si>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</si>
  <si>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</si>
  <si>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سایر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</si>
  <si>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</si>
  <si>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</si>
  <si>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</si>
  <si>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</si>
  <si>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</si>
  <si>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</si>
  <si>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تجارت مطهری</t>
  </si>
  <si>
    <t>سپرده کوتاه مدت بانک خاورمیانه مهستان</t>
  </si>
  <si>
    <t>سپرده کوتاه مدت بانک سامان ملاصدرا</t>
  </si>
  <si>
    <t>سپرده کوتاه مدت بانک اقتصاد نوین ظفر</t>
  </si>
  <si>
    <t>حساب جاری بانک تجارت مطهری- مهرداد</t>
  </si>
  <si>
    <t>حساب جاری بانک خاورمیانه مهستان</t>
  </si>
  <si>
    <t>قرض الحسنه بانک توسعه تعاون مرکزی</t>
  </si>
  <si>
    <t>سپرده کوتاه مدت بانک توسعه تعاون ممتاز مشهد</t>
  </si>
  <si>
    <t>سپرده کوتاه مدت بانک رفاه پردیس</t>
  </si>
  <si>
    <t>سپرده کوتاه مدت بانک ملی بورس اوراق بهادار</t>
  </si>
  <si>
    <t>سپرده کوتاه مدت بانک گردشگری آپادانا</t>
  </si>
  <si>
    <t>سپرده کوتاه مدت بانک مسکن توانیر ولیعصر</t>
  </si>
  <si>
    <t>حساب جاری بانک ملی حافظ</t>
  </si>
  <si>
    <t>سپرده کوتاه مدت بانک پاسارگاد ارمغان</t>
  </si>
  <si>
    <t>قرض الحسنه بانک تجارت مطهری مهرداد</t>
  </si>
  <si>
    <t>سپرده کوتاه مدت بانک صادرات فردوسی</t>
  </si>
  <si>
    <t>سپرده کوتاه مدت بانک ملت مستقل مرکزی</t>
  </si>
  <si>
    <t>سپرده کوتاه مدت بانک سامان قائم مقام</t>
  </si>
  <si>
    <t>سپرده کوتاه مدت بانک پارسیان مرکزی</t>
  </si>
  <si>
    <t>سپرده کوتاه مدت بانک ملت دولت</t>
  </si>
  <si>
    <t>حساب جاری بانک تجارت آفریقا</t>
  </si>
  <si>
    <t>سپرده بلند مدت بانک تجارت هفده شهریور بندر ماهشهر</t>
  </si>
  <si>
    <t>سپرده بلند مدت بانک تجارت مرکزی اهواز</t>
  </si>
  <si>
    <t>سپرده بلند مدت بانک تجارت مرکزی ماهشهر</t>
  </si>
  <si>
    <t>سپرده بلند مدت بانک سامان سرو</t>
  </si>
  <si>
    <t>سپرده بلند مدت بانک تجارت کسنویه یزد</t>
  </si>
  <si>
    <t>سپرده بلند مدت بانک تجارت پانزده خرداد بجنورد</t>
  </si>
  <si>
    <t>سپرده بلند مدت بانک تجارت بهشتی اردبیل</t>
  </si>
  <si>
    <t>سپرده بلند مدت بانک تجارت مرکزی ماهشهر خورستان</t>
  </si>
  <si>
    <t>سپرده بلند مدت بانک تجارت فاز یک اندیشه</t>
  </si>
  <si>
    <t>سپرده بلند مدت بانک تجارت مرکزی تبریز</t>
  </si>
  <si>
    <t>سپرده بلند مدت بانک تجارت فاز سه اندیشه</t>
  </si>
  <si>
    <t>سپرده بلند مدت بانک تجارت هفده شهریور ماهشهر</t>
  </si>
  <si>
    <t>سپرده کوتاه مدت موسسه اعتباری ملل فاطمی</t>
  </si>
  <si>
    <t>سپرده کوتاه مدت بانک ملت پالایشگاه تهران</t>
  </si>
  <si>
    <t>سپرده بلند مدت بانک تجارت بسیج اردبیل</t>
  </si>
  <si>
    <t>سپرده بلند مدت بانک تجارت ابن سینا همدان</t>
  </si>
  <si>
    <t>سپرده بلند مدت بانک تجارت 15 خرداد</t>
  </si>
  <si>
    <t>سپرده بلند مدت بانک تجارت شهید بهشتی زاهدان</t>
  </si>
  <si>
    <t>سپرده بلند مدت بانک تجارت استقلال شیراز</t>
  </si>
  <si>
    <t>سپرده کوتاه مدت بانک کشاورزی ملاصدرا</t>
  </si>
  <si>
    <t>سپرده کوتاه مدت بانک ملت سازمان گسترش</t>
  </si>
  <si>
    <t>سپرده بلند مدت بانک تجارت جلفا</t>
  </si>
  <si>
    <t>سپرده بلند مدت بانک تجارت بردسکن مشهد</t>
  </si>
  <si>
    <t>سپرده بلند مدت بانک تجارت جلفا اصفهان</t>
  </si>
  <si>
    <t>سپرده بلند مدت بانک تجارت مطهری مهرداد</t>
  </si>
  <si>
    <t>سپرده کوتاه مدت بانک ملی قائم مقام فراهانی</t>
  </si>
  <si>
    <t>سپرده بلند مدت بانک تجارت فاروج خراسان شمالی</t>
  </si>
  <si>
    <t>سپرده کوتاه مدت بانک اقتصاد نوین مقدس اردبیلی</t>
  </si>
  <si>
    <t>سپرده بلند مدت بانک تجارت ابوذر اصفهان (آذر)</t>
  </si>
  <si>
    <t>سپرده بلند مدت بانک تجارت پروما مشهد</t>
  </si>
  <si>
    <t>سپرده بلند مدت بانک تجارت مرکز تجاری کیش</t>
  </si>
  <si>
    <t>سپرده بلند مدت بانک تجارت سازمان آب مشهد</t>
  </si>
  <si>
    <t>سپرده بلند مدت بانک تجارت رسالت</t>
  </si>
  <si>
    <t>سپرده بلند مدت بانک تجارت دانشگاه منابع طبیعی گرگان</t>
  </si>
  <si>
    <t>سپرده بلند مدت بانک تجارت مرکزی نیشاپور</t>
  </si>
  <si>
    <t>سپرده بلند مدت بانک تجارت تربت جام</t>
  </si>
  <si>
    <t>سپرده بلند مدت بانک تجارت بردسکن</t>
  </si>
  <si>
    <t>سپرده بلند مدت بانک تجارت شریعتی</t>
  </si>
  <si>
    <t>سپرده بلند مدت بانک تجارت سعادت آباد اصفهان</t>
  </si>
  <si>
    <t>سپرده بلند مدت بانک تجارت بجستان مشهد</t>
  </si>
  <si>
    <t>سپرده بلند مدت بانک تجارت چرام کهگیلویه و بویراحمد</t>
  </si>
  <si>
    <t>سپرده بلند مدت بانک تجارت مرکزی یاسوج</t>
  </si>
  <si>
    <t>سپرده بلند مدت بانک تجارت بنسنجان کهیگیوله و بویر احمد</t>
  </si>
  <si>
    <t>سپرده بلند مدت بانک تجارت مرکزی زابل</t>
  </si>
  <si>
    <t>سپرده بلند مدت بانک تجارت بلوار وکیل آباد مشهد</t>
  </si>
  <si>
    <t>سپرده بلند مدت بانک تجارت پلیس راه نجف آباد اصفهان</t>
  </si>
  <si>
    <t>سپرده بلند مدت بانک تجارت میدان مصلی(رشت)</t>
  </si>
  <si>
    <t>سپرده بلند مدت بانک تجارت بجستان(خراسان رضوی)</t>
  </si>
  <si>
    <t>سپرده بلند مدت بانک تجارت مدرس مشهد</t>
  </si>
  <si>
    <t>سپرده بلند مدت بانک تجارت چهارباغ عباسی اصفهان</t>
  </si>
  <si>
    <t>سپرده بلند مدت بانک تجارت میدان معلم کاشان</t>
  </si>
  <si>
    <t>سپرده بلند مدت بانک تجارت شهید باهنر زاهدان</t>
  </si>
  <si>
    <t>سپرده بلند مدت بانک کشاورزی ملاصدرا</t>
  </si>
  <si>
    <t>سپرده بلند مدت بانک صادرات مشهد</t>
  </si>
  <si>
    <t>سپرده بلند مدت بانک تجارت پارک ملت</t>
  </si>
  <si>
    <t>سپرده بلند مدت بانک تجارت بلوار امین قم</t>
  </si>
  <si>
    <t>سپرده بلند مدت بانک تجارت مرکزی ماهشهر خوزستان</t>
  </si>
  <si>
    <t>سپرده بلند مدت بانک تجارت ولایت مشهد</t>
  </si>
  <si>
    <t>سپرده بلند مدت بانک تجارت شهید بهشتی گرگان</t>
  </si>
  <si>
    <t>سپرده بلند مدت بانک تجارت امام خمینی ایرانشهر(سیستان و بلوچستان)</t>
  </si>
  <si>
    <t>سپرده بلند مدت بانک تجارت بازار گرگان</t>
  </si>
  <si>
    <t>سپرده بلند مدت بانک تجارت مینو دشت</t>
  </si>
  <si>
    <t>سپرده بلند مدت بانک تجارت چاه مبارک</t>
  </si>
  <si>
    <t>سپرده بلند مدت بانک تجارت قطب صنعتی مشهد</t>
  </si>
  <si>
    <t>سپرده بلند مدت بانک تجارت میلادنور</t>
  </si>
  <si>
    <t>سپرده بلند مدت بانک تجارت سرو تهران</t>
  </si>
  <si>
    <t>سپرده بلند مدت بانک تجارت مطهری شرقی</t>
  </si>
  <si>
    <t>سپرده بلند مدت بانک تجارت مرکزی میناب هرمزگان</t>
  </si>
  <si>
    <t>سپرده بلند مدت بانک ملت محمودیه</t>
  </si>
  <si>
    <t>سپرده بلند مدت بانک تجارت معالی آباد شیراز</t>
  </si>
  <si>
    <t>سپرده بلند مدت بانک تجارت قائم شیراز</t>
  </si>
  <si>
    <t>سپرده بلند مدت بانک تجارت هاشمیه مشهد</t>
  </si>
  <si>
    <t>سپرده بلند مدت بانک تجارت صنایع دریایی کیش</t>
  </si>
  <si>
    <t>سپرده بلند مدت بانک تجارت مجتمع پزشکی MRI شیراز</t>
  </si>
  <si>
    <t>سپرده بلند مدت بانک تجارت مرکزی شیراز</t>
  </si>
  <si>
    <t>سپرده بلند مدت بانک ملت پالایشگاه تهران</t>
  </si>
  <si>
    <t>سپرده بلند مدت بانک تجارت وکیل آباد</t>
  </si>
  <si>
    <t>سپرده بلند مدت بانک تجارت سیدجمال الدین اسدآبادی هرمزگان</t>
  </si>
  <si>
    <t>سپرده بلند مدت بانک تجارت شهید فاطمی شیراز</t>
  </si>
  <si>
    <t>سپرده بلند مدت بانک تجارت رودان هرمزگان</t>
  </si>
  <si>
    <t>سپرده بلند مدت بانک تجارت شهید چمران اهواز</t>
  </si>
  <si>
    <t>سپرده بلند مدت بانک تجارت قدوسی غربی شیراز</t>
  </si>
  <si>
    <t>سپرده بلند مدت بانک تجارت آریوبرزن یاسوج</t>
  </si>
  <si>
    <t>سپرده بلند مدت بانک تجارت دانشگاه فردوسی</t>
  </si>
  <si>
    <t>سپرده بلند مدت بانک تجارت مرکزی بندرعباس</t>
  </si>
  <si>
    <t>سپرده بلند مدت بانک صادرات دردشت شهرزاد</t>
  </si>
  <si>
    <t>سپرده بلند مدت بانک تجارت شعبه مرکزی یاسوج</t>
  </si>
  <si>
    <t>سپرده بلند مدت بانک ملی مرکزی تبریز</t>
  </si>
  <si>
    <t>سپرده بلند مدت بانک تجارت فیروز آباد</t>
  </si>
  <si>
    <t>سپرده بلند مدت بانک تجارت مرکزی کیش</t>
  </si>
  <si>
    <t>سپرده بلند مدت بانک تجارت شعبه بندر دیر بوشهر</t>
  </si>
  <si>
    <t>سپرده بلند مدت بانک تجارت آبدان بوشهر</t>
  </si>
  <si>
    <t>سپرده بلند مدت بانک تجارت جام جم اردبیل</t>
  </si>
  <si>
    <t>سپرده بلند مدت بانک تجارت آزادی اردبیل</t>
  </si>
  <si>
    <t>سپرده بلند مدت بانک تجارت ملاصدرا البرز</t>
  </si>
  <si>
    <t>سپرده بلند مدت بانک تجارت بلوار بهشتی</t>
  </si>
  <si>
    <t>سپرده بلند مدت بانک تجارت چمران اهواز</t>
  </si>
  <si>
    <t>سپرده بلند مدت بانک صادرات فردوسی</t>
  </si>
  <si>
    <t>سپرده بلند مدت بانک تجارت بلوار امام خمینی رشت</t>
  </si>
  <si>
    <t>سپرده بلند مدت بانک ملت صنایع ملی</t>
  </si>
  <si>
    <t>سپرده بلند مدت بانک مسکن توانیر</t>
  </si>
  <si>
    <t>سپرده بلند مدت بانک ملی فهمیده</t>
  </si>
  <si>
    <t>سپرده بلند مدت بانک تجارت مرکزی رشت</t>
  </si>
  <si>
    <t>سپرده بلند مدت بانک تجارت ولیعصر مطهری</t>
  </si>
  <si>
    <t>سپرده بلند مدت بانک تجارت چهارراه پارک</t>
  </si>
  <si>
    <t>سپرده بلند مدت بانک تجارت دانشگاه منابع طبیعی</t>
  </si>
  <si>
    <t>سپرده بلند مدت بانک تجارت مطهری - یاسوج</t>
  </si>
  <si>
    <t>سپرده بلند مدت بانک تجارت پاسداران شیراز</t>
  </si>
  <si>
    <t>سپرده بلند مدت بانک تجارت سی و سه پل</t>
  </si>
  <si>
    <t>سپرده بلند مدت بانک صادرات زنده یاد واسعی</t>
  </si>
  <si>
    <t>سپرده بلند مدت بانک تجارت شبانکاره</t>
  </si>
  <si>
    <t>سپرده بلند مدت بانک صادرات زرافشان</t>
  </si>
  <si>
    <t>سپرده بلند مدت بانک ملت ظفر</t>
  </si>
  <si>
    <t>سپرده بلند مدت بانک ملت ولیعصر نبش دکتر بهشتی</t>
  </si>
  <si>
    <t>سپرده بلند مدت بانک ملت بورس کالا</t>
  </si>
  <si>
    <t>سپرده بلند مدت بانک تجارت مرکزی درگهان هرمزگان</t>
  </si>
  <si>
    <t>سپرده بلند مدت بانک ملی شهید فهمیده</t>
  </si>
  <si>
    <t>سپرده بلند مدت بانک پاسارگاد شهید بهشتی</t>
  </si>
  <si>
    <t>سپرده بلند مدت بانک صادرات ولیعصر</t>
  </si>
  <si>
    <t>سپرده بلند مدت بانک اقتصاد نوین مقدس اردبیلی</t>
  </si>
  <si>
    <t>سپرده بلند مدت بانک صادرات الغدیر</t>
  </si>
  <si>
    <t>سپرده بلند مدت بانک صادرات باباطاهر</t>
  </si>
  <si>
    <t>سپرده کوتاه مدت بانک شهر 267</t>
  </si>
  <si>
    <t>سپرده بلند مدت بانک کشاورزی سیروس قایقران</t>
  </si>
  <si>
    <t>سپرده بلند مدت بانک تجارت شهید چمران</t>
  </si>
  <si>
    <t>سپرده بلند مدت بانک ملت بیمارستان قلب شهید رجائی</t>
  </si>
  <si>
    <t>سپرده بلند مدت بانک ملت شهد بهشتی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</si>
  <si>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</si>
  <si>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</si>
  <si>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</si>
  <si>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</si>
  <si>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</si>
  <si>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</si>
  <si>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</si>
  <si>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</si>
  <si>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</si>
  <si>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</si>
  <si>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</si>
  <si>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</si>
  <si>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</si>
  <si>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</si>
  <si>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</si>
  <si>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</si>
  <si>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</si>
  <si>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</si>
  <si>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</si>
  <si>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</si>
  <si>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</si>
  <si>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</si>
  <si>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</si>
  <si>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</si>
  <si>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پرداخت الکترونیک سامان کیش</t>
  </si>
  <si>
    <t>ملی شیمی کشاورز</t>
  </si>
  <si>
    <t>صنایع شیمیایی کیمیاگران امروز</t>
  </si>
  <si>
    <t>ح.توسعه م وص.معدنی خاورمیانه</t>
  </si>
  <si>
    <t>پتروشیمی جم پیلن</t>
  </si>
  <si>
    <t>بانک سامان</t>
  </si>
  <si>
    <t>ذوب آهن اصفهان</t>
  </si>
  <si>
    <t>ح. گسترش سوخت سبززاگرس(س. عام)</t>
  </si>
  <si>
    <t>گسترش سوخت سبززاگرس(سهامی عام)</t>
  </si>
  <si>
    <t>بیمه البرز</t>
  </si>
  <si>
    <t>سرمایه‌گذاری‌ ملی‌ایران‌</t>
  </si>
  <si>
    <t>سرمایه گذاری سبحان</t>
  </si>
  <si>
    <t>پویا زرکان آق دره</t>
  </si>
  <si>
    <t>بانک  پاسارگاد</t>
  </si>
  <si>
    <t>ح.پست بانک ایران</t>
  </si>
  <si>
    <t>مبین انرژی خلیج فارس</t>
  </si>
  <si>
    <t>ح . معدنی‌ املاح‌  ایران‌</t>
  </si>
  <si>
    <t>بیمه کوثر</t>
  </si>
  <si>
    <t>ح . سنگ آهن گهرزمین</t>
  </si>
  <si>
    <t>-2-2</t>
  </si>
  <si>
    <t>درآمد حاصل از سرمایه­گذاری در واحدهای صندوق</t>
  </si>
  <si>
    <t>درآمد سود صندوق</t>
  </si>
  <si>
    <t>صندوق س. سهامی ثروت هومان-س</t>
  </si>
  <si>
    <t>صندوق س زیتون نماد پایا- مختلط</t>
  </si>
  <si>
    <t>صندوق س.بخشی صنایع پاداش-ب</t>
  </si>
  <si>
    <t>صندوق س صنایع مفید4-بخشی</t>
  </si>
  <si>
    <t>صندوق س.بخشی صنایع سورنا-ب</t>
  </si>
  <si>
    <t>صندوق س فرصت آفرین سرمایه-سهام</t>
  </si>
  <si>
    <t>صندوق سرمایه گذاری سهام بزرگ کاردان</t>
  </si>
  <si>
    <t>صندوق مختلط گوهر نفیس تمدن</t>
  </si>
  <si>
    <t>صندوق س ثروت پویا-بخشی</t>
  </si>
  <si>
    <t>صندوق س.بخشی صنایع سورنا2-ب</t>
  </si>
  <si>
    <t>-3-2</t>
  </si>
  <si>
    <t>عنوان</t>
  </si>
  <si>
    <t>درآمد سود اوراق</t>
  </si>
  <si>
    <t>مرابحه عام دولت141-ش.خ040302</t>
  </si>
  <si>
    <t>مرابحه عام دولت142-ش.خ031009</t>
  </si>
  <si>
    <t>مرابحه عام دولت145-ش.خ050707</t>
  </si>
  <si>
    <t>مرابحه عام دولت146-ش.خ040514</t>
  </si>
  <si>
    <t>مرابحه عام دولت148-ش.خ040519</t>
  </si>
  <si>
    <t>سلف موازی هیدروکربن آفتاب061</t>
  </si>
  <si>
    <t>اجاره دومینو14040208</t>
  </si>
  <si>
    <t>اجاره تجاری شستان14030915</t>
  </si>
  <si>
    <t>مرابحه عام دولت72-ش.خ0311</t>
  </si>
  <si>
    <t>اسنادخزانه-م6بودجه00-030723</t>
  </si>
  <si>
    <t>اسنادخزانه-م2بودجه00-031024</t>
  </si>
  <si>
    <t>اسنادخزانه-م1بودجه00-030821</t>
  </si>
  <si>
    <t>صکوک اجاره صگستر504- 6ماهه18%</t>
  </si>
  <si>
    <t>اسنادخزانه-م8بودجه00-030919</t>
  </si>
  <si>
    <t>مرابحه عام دولت94-ش.خ030816</t>
  </si>
  <si>
    <t>صکوک مرابحه صایپا409-3ماهه 18%</t>
  </si>
  <si>
    <t>مشارکت ش کرج312-سه ماهه18%</t>
  </si>
  <si>
    <t>صکوک مرابحه دعبید12-3ماهه18%</t>
  </si>
  <si>
    <t>مشارکت ش قم0312-سه ماهه18%</t>
  </si>
  <si>
    <t>مرابحه عام دولت102-ش.خ031211</t>
  </si>
  <si>
    <t>مرابحه عام دولت107-ش.خ030724</t>
  </si>
  <si>
    <t>اسناد خزانه-م1بودجه01-040326</t>
  </si>
  <si>
    <t>مرابحه عام دولت112-ش.خ 040408</t>
  </si>
  <si>
    <t>اسناد خزانه-م3بودجه01-040520</t>
  </si>
  <si>
    <t>اجاره تابان فرداکاردان14050803</t>
  </si>
  <si>
    <t>سلف موازی پنتان پتروکنگان031</t>
  </si>
  <si>
    <t>مرابحه عام دولت120-ش.خ040417</t>
  </si>
  <si>
    <t>سلف میلگرد آتیه خاورمیانه2</t>
  </si>
  <si>
    <t>مرابحه صاف فیلم کاردان051116</t>
  </si>
  <si>
    <t>صکوک مرابحه خزامیا511-3ماهه18%</t>
  </si>
  <si>
    <t>سلف خودرووانت کارا تک کابین</t>
  </si>
  <si>
    <t>مشارکت ش قم412-3ماهه18%</t>
  </si>
  <si>
    <t>اسنادخزانه-م6بودجه01-030814</t>
  </si>
  <si>
    <t>مشارکت ش کرج412-3ماهه18%</t>
  </si>
  <si>
    <t>مشارکت ش کرج042-3ماهه18%</t>
  </si>
  <si>
    <t>مرابحه عام دولت126-ش.خ031223</t>
  </si>
  <si>
    <t>مرابحه عام دولت131-ش.خ040410</t>
  </si>
  <si>
    <t>مرابحه عام دولت132-ش.خ041110</t>
  </si>
  <si>
    <t>مرابحه عام دولت134-ش.خ030907</t>
  </si>
  <si>
    <t>اوراق اوراق مشارکت طرح قطارشهری قم جدید 1402</t>
  </si>
  <si>
    <t>مشارکت ش قم042-3ماهه18%</t>
  </si>
  <si>
    <t>صکوک مرابحه صکورش302-3ماهه18%</t>
  </si>
  <si>
    <t>مشارکت ش قم312-سه ماهه18%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</si>
  <si>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</si>
  <si>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</si>
  <si>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</si>
  <si>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</si>
  <si>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</si>
  <si>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</si>
  <si>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</si>
  <si>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</si>
  <si>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</si>
  <si>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مدیر صندوق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</si>
  <si>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</si>
  <si>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</si>
  <si>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</si>
  <si>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</si>
  <si>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</si>
  <si>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سپرده کوتاه مدت بانک شهر پردیس کیش</t>
  </si>
  <si>
    <t>سپرده بلند مدت بانک تجارت چرام</t>
  </si>
  <si>
    <t>سپرده بلند مدت بانک تجارت آشخانه</t>
  </si>
  <si>
    <t>سپرده بلند مدت بانک تجارت آفریقا ظفر</t>
  </si>
  <si>
    <t>سپرده بلند مدت بانک تجارت مرکزی آمل</t>
  </si>
  <si>
    <t>سپرده بلند مدت بانک تجارت پارسه شیراز</t>
  </si>
  <si>
    <t>سپرده بلند مدت بانک پاسارگاد ارمغان</t>
  </si>
  <si>
    <t>سپرده بلند مدت بانک تجارت بندر لنگه هرمزگان</t>
  </si>
  <si>
    <t>سپرده بلند مدت بانک تجارت آفریقا-ظفر</t>
  </si>
  <si>
    <t>سپرده بلند مدت بانک تجارت طالقانی بجنورد</t>
  </si>
  <si>
    <t>سپرده بلند مدت موسسه اعتباری ملل دکتر فاطمی</t>
  </si>
  <si>
    <t>سپرده بلند مدت بانک تجارت پارسیان هرمزگان</t>
  </si>
  <si>
    <t>سپرده بلند مدت بانک تجارت رحمت آباد شیراز</t>
  </si>
  <si>
    <t>سپرده بلند مدت بانک تجارت بستک هرمزگان</t>
  </si>
  <si>
    <t>سپرده بلند مدت بانک تجارت آزادی شیراز</t>
  </si>
  <si>
    <t>سپرده بلند مدت بانک تجارت تره بار برازجان</t>
  </si>
  <si>
    <t>سپرده بلند مدت بانک تجارت دانشگاه خلیج فارس</t>
  </si>
  <si>
    <t>سپرده بلند مدت بانک تجارت فرامرز عباسی مشهد</t>
  </si>
  <si>
    <t>سپرده بلند مدت موسسه اعتباری ملل فاطمی</t>
  </si>
  <si>
    <t>سپرده بلند مدت بانک تجارت شعبه اهرم بوشهر</t>
  </si>
  <si>
    <t>سپرده بلند مدت بانک تجارت جم بوشهر</t>
  </si>
  <si>
    <t>سپرده بلند مدت بانک تجارت پاسداران بابلسر</t>
  </si>
  <si>
    <t>سپرده بلند مدت بانک تجارت مرکزی برازجان بوشهر</t>
  </si>
  <si>
    <t>سپرده بلند مدت بانک تجارت چمران برازجان بوشهر</t>
  </si>
  <si>
    <t>سپرده بلند مدت بانک تجارت بهمنی بوشهر</t>
  </si>
  <si>
    <t>سپرده بلند مدت بانک تجارت شهید عاشوری بوشهر</t>
  </si>
  <si>
    <t>سپرده بلند مدت بانک تجارت 45 متری گلشهر البرز</t>
  </si>
  <si>
    <t>سپرده بلند مدت بانک تجارت ملاصدرا مشهد</t>
  </si>
  <si>
    <t>سپرده بلند مدت بانک پاسارگاد شهید بهزادی</t>
  </si>
  <si>
    <t>سپرده بلند مدت بانک ملی قائم مقام فرهانی</t>
  </si>
  <si>
    <t>سپرده بلند مدت بانک تجارت خورموج بوشهر</t>
  </si>
  <si>
    <t>سپرده بلند مدت بانک ملت سازمان گسترش</t>
  </si>
  <si>
    <t>سپرده بلند مدت بانک تجارت پیروزی شیراز</t>
  </si>
  <si>
    <t>سپرده بلند مدت بانک تجارت ونوس کیش</t>
  </si>
  <si>
    <t>سپرده بلند مدت بانک تجارت مرکزی بابلسر</t>
  </si>
  <si>
    <t>سپرده بلند مدت بانک تجارت پارک شهر تهران</t>
  </si>
  <si>
    <t>سپرده بلند مدت بانک ملت دانشگاه تهران</t>
  </si>
  <si>
    <t>سپرده بلند مدت بانک تجارت لامرد فارس</t>
  </si>
  <si>
    <t>سپرده بلند مدت بانک تجارت خور لارستان فارس</t>
  </si>
  <si>
    <t>سپرده بلند مدت بانک تجارت احمدآباد مشهد</t>
  </si>
  <si>
    <t>سپرده بلند مدت بانک تجارت ملاصدرا</t>
  </si>
  <si>
    <t>سپرده بلند مدت بانک تجارت درگهان قشم</t>
  </si>
  <si>
    <t>سپرده کوتاه مدت بانک تجارت باقر شهر</t>
  </si>
  <si>
    <t>سپرده بلند مدت بانک تجارت فلکه اول صادقیه</t>
  </si>
  <si>
    <t>سپرده بلند مدت بانک تجارت کریم خان زند شرقی</t>
  </si>
  <si>
    <t>سپرده بلند مدت بانک تجارت میلادنور تهران</t>
  </si>
  <si>
    <t>سپرده بلند مدت بانک تجارت وزارت علوم تحقیقات و فنآوری تهران</t>
  </si>
  <si>
    <t>سپرده بلند مدت بانک تجارت پارک ملت تهران</t>
  </si>
  <si>
    <t>سپرده بلند مدت بانک تجارت فلکه اول صادقیه تهران</t>
  </si>
  <si>
    <t>سپرده بلند مدت بانک تجارت پردیس کیش</t>
  </si>
  <si>
    <t>سپرده بلند مدت بانک تجارت شیراز شمالی تهران</t>
  </si>
  <si>
    <t>سپرده بلند مدت بانک تجارت مرکزی گرگان</t>
  </si>
  <si>
    <t>سپرده بلند مدت بانک تجارت میدان بلوکی هرمزگان</t>
  </si>
  <si>
    <t>سپرده بلند مدت بانک تجارت چاه مبارک بوشهر</t>
  </si>
  <si>
    <t>سپرده بلند مدت بانک تجارت فلسطین شیراز</t>
  </si>
  <si>
    <t>سپرده بلند مدت بانک ملت بلوار امین قم</t>
  </si>
  <si>
    <t>سپرده بلند مدت بانک ملت آزادی</t>
  </si>
  <si>
    <t>سپرده بلند مدت بانک ملت میدان فردوسی</t>
  </si>
  <si>
    <t>سپرده بلند مدت بانک ملت عمار یاسر قم</t>
  </si>
  <si>
    <t>سپرده بلند مدت بانک ملت دلپذیر</t>
  </si>
  <si>
    <t>سپرده بلند مدت بانک ملت بهار جنوبی</t>
  </si>
  <si>
    <t>سپرده بلند مدت بانک تجارت بلوار صنایع</t>
  </si>
  <si>
    <t>سپرده بلند مدت بانک تجارت نرگس شیراز</t>
  </si>
  <si>
    <t>سپرده بلند مدت بانک تجارت قدوسی غربی</t>
  </si>
  <si>
    <t>سپرده بلند مدت بانک تجارت شیخ بهائی تهران</t>
  </si>
  <si>
    <t>سپرده بلند مدت بانک تجارت گاندی تهران</t>
  </si>
  <si>
    <t>سپرده بلند مدت بانک تجارت ابوذر اصفهان(آذر)</t>
  </si>
  <si>
    <t>سپرده بلند مدت بانک تجارت زیست خاور مشهد</t>
  </si>
  <si>
    <t>سپرده بلند مدت بانک تجارت ایرانمهر تهران</t>
  </si>
  <si>
    <t>سپرده بلند مدت بانک تجارت بابلسر</t>
  </si>
  <si>
    <t>سپرده بلند مدت بانک تجارت بلوار صیادان قشم</t>
  </si>
  <si>
    <t>سپرده بلند مدت بانک پاسارگاد بهزادی</t>
  </si>
  <si>
    <t>سپرده بلند مدت بانک تجارت دیجیتال</t>
  </si>
  <si>
    <t>سپرده بلند مدت بانک تجارت ستارخان شیراز</t>
  </si>
  <si>
    <t>سپرده بلند مدت بانک صادرات دکتر فاطمی</t>
  </si>
  <si>
    <t>سپرده بلند مدت بانک تجارت گویم شیراز</t>
  </si>
  <si>
    <t>سپرده بلند مدت بانک تجارت مرکزی میناب</t>
  </si>
  <si>
    <t>سپرده بلند مدت بانک تجارت گلشن اصفهان</t>
  </si>
  <si>
    <t>سپرده بلند مدت بانک تجارت پارسیان (هرمزگان)</t>
  </si>
  <si>
    <t>سپرده بلند مدت بانک تجارت قدوسی غربی(شیراز)</t>
  </si>
  <si>
    <t>سپرده بلند مدت بانک تجارت دانشگاه خلیج فارس(بوشهر)</t>
  </si>
  <si>
    <t>سپرده بلند مدت بانک تجارت پردیس قشم</t>
  </si>
  <si>
    <t>سپرده بلند مدت بانک ملت سازمان صنایع ملی</t>
  </si>
  <si>
    <t>سپرده بلند مدت بانک تجارت یادگار امام تهران</t>
  </si>
  <si>
    <t>سپرده بلند مدت بانک تجارت بلوار رحمت شیراز</t>
  </si>
  <si>
    <t>سپرده بلند مدت بانک گردشگری مهستان</t>
  </si>
  <si>
    <t>سپرده بلند مدت موسسه اعتباری ملل گلشهر</t>
  </si>
  <si>
    <t>سپرده بلند مدت موسسه اعتباری ملل بروجن</t>
  </si>
  <si>
    <t>سپرده بلند مدت بانک ملی فردوسی</t>
  </si>
  <si>
    <t>سپرده بلند مدت بانک ملی سپاهان اصفهان</t>
  </si>
  <si>
    <t>سپرده بلند مدت بانک پاسارگاد مرکزی</t>
  </si>
  <si>
    <t>سپرده بلند مدت بانک صادرات دکتر نوربخش</t>
  </si>
  <si>
    <t>سپرده بلند مدت بانک صادرات چمن و سامان</t>
  </si>
  <si>
    <t>سپرده بلند مدت بانک پارسیان مرکزی</t>
  </si>
  <si>
    <t>سپرده بلند مدت بانک تجارت نظام مهندسی شیراز</t>
  </si>
  <si>
    <t>سپرده بلند مدت بانک پارسیان مسجدجامع شهرک قدس</t>
  </si>
  <si>
    <t>سپرده بلند مدت بانک پارسیان مسجد جامع شهرک قدس</t>
  </si>
  <si>
    <t>سپرده بلند مدت بانک تجارت میدان ارم</t>
  </si>
  <si>
    <t>سپرده بلند مدت موسسه اعتباری ملل طرحچی</t>
  </si>
  <si>
    <t>سپرده بلند مدت بانک تجارت سیدجمال الدین اسدآبادی(هرمزگان)</t>
  </si>
  <si>
    <t>سپرده بلند مدت بانک ملی بورس اوراق بهادار</t>
  </si>
  <si>
    <t>سپرده بلند مدت بانک تجارت سید جمال الدین اسدآبادی (هرمزگان)</t>
  </si>
  <si>
    <t>سپرده بلند مدت بانک صادرات نوربخش</t>
  </si>
  <si>
    <t>سپرده بلند مدت بانک تجارت مجتمع پزشکی و M . R . I</t>
  </si>
  <si>
    <t>سپرده بلند مدت بانک تجارت معالی آباد</t>
  </si>
  <si>
    <t>سپرده بلند مدت بانک صادرات بالای فلکه دوم هوائی</t>
  </si>
  <si>
    <t>سپرده بلند مدت بانک صادرات وحدت اسلامی</t>
  </si>
  <si>
    <t>سپرده بلند مدت بانک خاورمیانه آفتاب</t>
  </si>
  <si>
    <t>سپرده بلند مدت بانک پاسارگاد خيابان شهيد بهشتي</t>
  </si>
  <si>
    <t>سپرده بلند مدت بانک تجارت ظفر</t>
  </si>
  <si>
    <t>سپرده بلند مدت بانک صادرات بالای فلکه دوم هوایی</t>
  </si>
  <si>
    <t>سپرده بلند مدت موسسه اعتباری ملل شهید فاطمی</t>
  </si>
  <si>
    <t>سپرده بلند مدت بانک ملی بورس و اوراق بهادار</t>
  </si>
  <si>
    <t>سپرده بلند مدت بانک ملت اسکان</t>
  </si>
  <si>
    <t>سپرده بلند مدت بانک ملت پاساژ مریم</t>
  </si>
  <si>
    <t>سپرده بلند مدت بانک صادرات فرجام شرقی</t>
  </si>
  <si>
    <t>سپرده بلند مدت بانک ملی شباهنگ</t>
  </si>
  <si>
    <t>سپرده بلند مدت بانک تجارت پتروشیمی مهر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</si>
  <si>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</si>
  <si>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</si>
  <si>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</si>
  <si>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</si>
  <si>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</si>
  <si>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</si>
  <si>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</si>
  <si>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</si>
  <si>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</si>
  <si>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</si>
  <si>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1404/04/28</t>
  </si>
  <si>
    <t>1404/03/21</t>
  </si>
  <si>
    <t>1404/04/22</t>
  </si>
  <si>
    <t>1404/05/12</t>
  </si>
  <si>
    <t>1404/04/31</t>
  </si>
  <si>
    <t>1404/05/04</t>
  </si>
  <si>
    <t>1403/11/23</t>
  </si>
  <si>
    <t>1404/05/08</t>
  </si>
  <si>
    <t>1404/05/13</t>
  </si>
  <si>
    <t>1404/04/29</t>
  </si>
  <si>
    <t>1403/11/25</t>
  </si>
  <si>
    <t>1404/03/01</t>
  </si>
  <si>
    <t>1403/07/08</t>
  </si>
  <si>
    <t>1403/07/11</t>
  </si>
  <si>
    <t>1403/12/20</t>
  </si>
  <si>
    <t>1404/02/31</t>
  </si>
  <si>
    <t>1403/12/27</t>
  </si>
  <si>
    <t>1404/05/05</t>
  </si>
  <si>
    <t>1403/10/15</t>
  </si>
  <si>
    <t>نام صندوق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</si>
  <si>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</si>
  <si>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</si>
  <si>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</si>
  <si>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</si>
  <si>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</si>
  <si>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</si>
  <si>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</si>
  <si>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</si>
  <si>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1403/12/11</t>
  </si>
  <si>
    <t>1404/05/19</t>
  </si>
  <si>
    <t>1404/05/14</t>
  </si>
  <si>
    <t>1405/07/07</t>
  </si>
  <si>
    <t>1403/10/09</t>
  </si>
  <si>
    <t>1404/03/02</t>
  </si>
  <si>
    <t>1403/09/07</t>
  </si>
  <si>
    <t>1404/11/10</t>
  </si>
  <si>
    <t>1404/04/10</t>
  </si>
  <si>
    <t>1404/12/24</t>
  </si>
  <si>
    <t>1404/12/25</t>
  </si>
  <si>
    <t>1403/12/23</t>
  </si>
  <si>
    <t>1404/12/13</t>
  </si>
  <si>
    <t>1405/11/17</t>
  </si>
  <si>
    <t>1405/11/16</t>
  </si>
  <si>
    <t>1405/08/03</t>
  </si>
  <si>
    <t>1404/04/08</t>
  </si>
  <si>
    <t>1403/07/24</t>
  </si>
  <si>
    <t>1403/02/31</t>
  </si>
  <si>
    <t>1404/09/23</t>
  </si>
  <si>
    <t>1403/08/16</t>
  </si>
  <si>
    <t>1405/04/12</t>
  </si>
  <si>
    <t>1403/11/13</t>
  </si>
  <si>
    <t>1403/09/15</t>
  </si>
  <si>
    <t>1404/04/17</t>
  </si>
  <si>
    <t>1404/02/08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</si>
  <si>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</si>
  <si>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</si>
  <si>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</si>
  <si>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</si>
  <si>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</si>
  <si>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</si>
  <si>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</si>
  <si>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</si>
  <si>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</si>
  <si>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</si>
  <si>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</si>
  <si>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</si>
  <si>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</si>
  <si>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</si>
  <si>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</si>
  <si>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شپنا1</t>
  </si>
  <si>
    <t>ظشپنا4061</t>
  </si>
  <si>
    <t>1404/06/05</t>
  </si>
  <si>
    <t>وتجارت1</t>
  </si>
  <si>
    <t>ظتجار4061</t>
  </si>
  <si>
    <t>1404/06/12</t>
  </si>
  <si>
    <t>ومهان1</t>
  </si>
  <si>
    <t>ظمهان3121</t>
  </si>
  <si>
    <t>درآمد ناشی از تغییر قیمت اوراق بهادار</t>
  </si>
  <si>
    <t>سود و زیان ناشی از تغییر قیمت</t>
  </si>
  <si>
    <t>صندوق سهام بزرگ کاردان</t>
  </si>
  <si>
    <t>صندوق واسطه  گری مالی یکم</t>
  </si>
  <si>
    <t>ـ</t>
  </si>
  <si>
    <t>سلف موازی متانول مرجان031</t>
  </si>
  <si>
    <t>سلف موازی پتروکنگان031</t>
  </si>
  <si>
    <t>سلف موازی مایع کنگان051</t>
  </si>
  <si>
    <t>سلف موازی متانول بوشهر041</t>
  </si>
  <si>
    <t xml:space="preserve">سلف موازی هیدروکربن آفتاب062 </t>
  </si>
  <si>
    <t>اوراق</t>
  </si>
  <si>
    <t>آرمان</t>
  </si>
  <si>
    <t>توسعه سامان</t>
  </si>
  <si>
    <t>ذوب  و نورد کرمان</t>
  </si>
  <si>
    <t>دولت127</t>
  </si>
  <si>
    <t>بخشی قیروزه3</t>
  </si>
  <si>
    <t>برنا باطری</t>
  </si>
  <si>
    <t>دارویی تامین</t>
  </si>
  <si>
    <t>ره آورد تامین</t>
  </si>
  <si>
    <t>اوراق مشارکت تولیدی اصفهان مقدم</t>
  </si>
  <si>
    <t>مرابحه لبنی رامک شیراز071114</t>
  </si>
  <si>
    <t>1403/11/01</t>
  </si>
  <si>
    <t>1403/09/01</t>
  </si>
  <si>
    <t>1403/04/11</t>
  </si>
  <si>
    <t>1404/10/25</t>
  </si>
  <si>
    <t>صندوق س.بخشی گستره فیروزه3	-ب</t>
  </si>
  <si>
    <t xml:space="preserve"> اوراق مشارکت طرح قطارشهری قم جدید 1402</t>
  </si>
  <si>
    <t>شرکت تامین سرمایه کاردان</t>
  </si>
  <si>
    <t>اجاره توسعه س. سامان 14060303</t>
  </si>
  <si>
    <t xml:space="preserve">سلف موازی گازمایع کنگان051	</t>
  </si>
  <si>
    <t>سلف موازی متانول بوشهر 041</t>
  </si>
  <si>
    <t>صکوک اجاره صگستر -512 6ماهه%18</t>
  </si>
  <si>
    <t>صکوک اجاره فارس073</t>
  </si>
  <si>
    <t>صکوک اجاره فولاد-006بدون ضامن</t>
  </si>
  <si>
    <t>صکوک مرابحه پاکشو3-503ماهه %18</t>
  </si>
  <si>
    <t>صکوک مرابحه دعبید3-602ماهه%18</t>
  </si>
  <si>
    <t>صکوک مرابحه دعبید609</t>
  </si>
  <si>
    <t>مرابحه انتخاب آرمان 050917</t>
  </si>
  <si>
    <t>مرابحه فوالد آتیه 14061206</t>
  </si>
  <si>
    <t>مشارکت ش قم3-412ماهه%18</t>
  </si>
  <si>
    <t>مشارکت ش قم3-512ماهه%18</t>
  </si>
  <si>
    <t>مشارکت ش کرج3-042ماهه%18</t>
  </si>
  <si>
    <t>مشارکت ش کرج3-412ماهه%18</t>
  </si>
  <si>
    <t>مشارکت ش کرج3-512ماهه%18</t>
  </si>
  <si>
    <t>مرابحه ذوب و نوردکرمان 14060814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</si>
</sst>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-_ ;_ * #,##0.00\-_ ;_ * &quot;-&quot;??_-_ ;_ @_ "/>
    <numFmt numFmtId="164" formatCode="#,##0.000000000"/>
    <numFmt numFmtId="165" formatCode="_ * #,##0.0000000_-_ ;_ * #,##0.0000000\-_ ;_ * &quot;-&quot;??_-_ ;_ @_ "/>
  </numFmts>
  <fonts count="8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38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4" fillId="0" borderId="4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3" fontId="0" fillId="0" borderId="0" xfId="0" applyNumberFormat="1"/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10" fontId="4" fillId="0" borderId="2" xfId="0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/>
    </xf>
    <xf numFmtId="0" fontId="0" fillId="0" borderId="0" xfId="0" applyAlignment="1">
      <alignment horizontal="right"/>
    </xf>
    <xf numFmtId="3" fontId="3" fillId="0" borderId="6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 vertical="center"/>
    </xf>
    <xf numFmtId="165" fontId="4" fillId="0" borderId="0" xfId="1" applyNumberFormat="1" applyFont="1" applyFill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4" fillId="0" borderId="2" xfId="0" applyNumberFormat="1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center" vertical="center"/>
    </xf>
    <xf numFmtId="0" fontId="4" fillId="0" borderId="4" xfId="0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3" fontId="4" fillId="0" borderId="0" xfId="0" applyNumberFormat="1" applyFont="1" applyFill="1" applyAlignment="1">
      <alignment horizontal="center" vertical="center"/>
    </xf>
    <xf numFmtId="3" fontId="0" fillId="0" borderId="0" xfId="0" applyNumberFormat="1" applyFill="1" applyAlignment="1">
      <alignment horizontal="left"/>
    </xf>
    <xf numFmtId="0" fontId="3" fillId="0" borderId="1" xfId="0" applyFont="1" applyBorder="1" applyAlignment="1">
      <alignment vertical="center"/>
    </xf>
    <xf numFmtId="0" fontId="0" fillId="0" borderId="0" xfId="0" applyFill="1" applyAlignment="1">
      <alignment horizontal="center"/>
    </xf>
    <xf numFmtId="0" fontId="4" fillId="0" borderId="0" xfId="0" applyFont="1" applyFill="1" applyAlignment="1">
      <alignment horizontal="center" vertical="top"/>
    </xf>
    <xf numFmtId="0" fontId="0" fillId="0" borderId="2" xfId="0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top"/>
    </xf>
    <xf numFmtId="3" fontId="4" fillId="0" borderId="5" xfId="0" applyNumberFormat="1" applyFont="1" applyFill="1" applyBorder="1" applyAlignment="1">
      <alignment horizontal="center" vertical="top"/>
    </xf>
    <xf numFmtId="3" fontId="4" fillId="0" borderId="0" xfId="0" applyNumberFormat="1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/>
    </xf>
    <xf numFmtId="3" fontId="4" fillId="0" borderId="0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center" vertical="top"/>
    </xf>
    <xf numFmtId="3" fontId="0" fillId="0" borderId="0" xfId="0" applyNumberFormat="1" applyFill="1" applyAlignment="1">
      <alignment horizontal="center"/>
    </xf>
    <xf numFmtId="0" fontId="3" fillId="0" borderId="5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0" fillId="0" borderId="2" xfId="0" applyFill="1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4" fontId="4" fillId="0" borderId="4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4" fontId="4" fillId="0" borderId="5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right" vertical="top"/>
    </xf>
    <xf numFmtId="3" fontId="4" fillId="0" borderId="0" xfId="0" applyNumberFormat="1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textRotation="180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/>
    </xf>
    <xf numFmtId="3" fontId="4" fillId="0" borderId="0" xfId="0" applyNumberFormat="1" applyFont="1" applyAlignment="1">
      <alignment horizontal="left"/>
    </xf>
    <xf numFmtId="9" fontId="4" fillId="0" borderId="0" xfId="2" applyFont="1" applyBorder="1" applyAlignment="1">
      <alignment horizontal="center" vertical="center"/>
    </xf>
    <xf numFmtId="10" fontId="4" fillId="0" borderId="0" xfId="2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right" vertical="top"/>
    </xf>
    <xf numFmtId="4" fontId="4" fillId="0" borderId="0" xfId="0" applyNumberFormat="1" applyFont="1" applyBorder="1" applyAlignment="1">
      <alignment horizontal="center" vertical="center"/>
    </xf>
    <xf numFmtId="0" fontId="0" fillId="0" borderId="0" xfId="0"/>
    <xf numFmtId="3" fontId="4" fillId="0" borderId="2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center" vertical="center"/>
    </xf>
    <xf numFmtId="0" fontId="4" fillId="0" borderId="4" xfId="0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3" fontId="4" fillId="0" borderId="6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3" fillId="0" borderId="2" xfId="0" applyFont="1" applyBorder="1" applyAlignment="1">
      <alignment horizontal="center" vertical="center" textRotation="180"/>
    </xf>
    <xf numFmtId="0" fontId="3" fillId="0" borderId="0" xfId="0" applyFont="1" applyAlignment="1">
      <alignment horizontal="center" vertical="center" textRotation="180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right" vertical="top"/>
    </xf>
    <xf numFmtId="0" fontId="3" fillId="0" borderId="3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57"/>
  <sheetViews>
    <sheetView rightToLeft="1" tabSelected="1" workbookViewId="0">
      <selection activeCell="P9" activeCellId="7" sqref="P53:P54 P50 P46 P43:P44 P33:P34 P28:P30 P24 P9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4.7109375" style="16" bestFit="1" customWidth="1"/>
    <col min="7" max="7" width="1.28515625" style="16" customWidth="1"/>
    <col min="8" max="8" width="18.5703125" style="16" bestFit="1" customWidth="1"/>
    <col min="9" max="9" width="1.28515625" style="16" customWidth="1"/>
    <col min="10" max="10" width="19" style="16" bestFit="1" customWidth="1"/>
    <col min="11" max="11" width="1.28515625" style="16" customWidth="1"/>
    <col min="12" max="12" width="5.42578125" style="16" bestFit="1" customWidth="1"/>
    <col min="13" max="13" width="1.28515625" style="16" customWidth="1"/>
    <col min="14" max="14" width="12.85546875" style="16" bestFit="1" customWidth="1"/>
    <col min="15" max="15" width="1.28515625" style="16" customWidth="1"/>
    <col min="16" max="16" width="14.42578125" style="16" bestFit="1" customWidth="1"/>
    <col min="17" max="17" width="1.28515625" style="16" customWidth="1"/>
    <col min="18" max="18" width="17.85546875" style="16" bestFit="1" customWidth="1"/>
    <col min="19" max="19" width="1.28515625" style="16" customWidth="1"/>
    <col min="20" max="20" width="13.7109375" style="16" bestFit="1" customWidth="1"/>
    <col min="21" max="21" width="1.28515625" style="16" customWidth="1"/>
    <col min="22" max="22" width="16.140625" style="16" bestFit="1" customWidth="1"/>
    <col min="23" max="23" width="1.28515625" style="16" customWidth="1"/>
    <col min="24" max="24" width="18.85546875" style="16" bestFit="1" customWidth="1"/>
    <col min="25" max="25" width="1.28515625" style="16" customWidth="1"/>
    <col min="26" max="26" width="18.85546875" style="16" bestFit="1" customWidth="1"/>
    <col min="27" max="27" width="1.28515625" style="16" customWidth="1"/>
    <col min="28" max="28" width="18.28515625" style="16" bestFit="1" customWidth="1"/>
    <col min="29" max="29" width="0.28515625" style="16" customWidth="1"/>
  </cols>
  <sheetData>
    <row r="1" spans="1:28" ht="29.1" customHeight="1" x14ac:dyDescent="0.2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</row>
    <row r="2" spans="1:28" ht="21.75" customHeight="1" x14ac:dyDescent="0.2">
      <c r="A2" s="111" t="s">
        <v>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</row>
    <row r="3" spans="1:28" ht="21.75" customHeight="1" x14ac:dyDescent="0.2">
      <c r="A3" s="111" t="s">
        <v>2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</row>
    <row r="4" spans="1:28" ht="14.45" customHeight="1" x14ac:dyDescent="0.2">
      <c r="A4" s="1" t="s">
        <v>3</v>
      </c>
      <c r="B4" s="112" t="s">
        <v>4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</row>
    <row r="5" spans="1:28" ht="14.45" customHeight="1" x14ac:dyDescent="0.2">
      <c r="A5" s="112" t="s">
        <v>5</v>
      </c>
      <c r="B5" s="112"/>
      <c r="C5" s="112" t="s">
        <v>6</v>
      </c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</row>
    <row r="6" spans="1:28" ht="14.45" customHeight="1" x14ac:dyDescent="0.2">
      <c r="F6" s="108" t="s">
        <v>7</v>
      </c>
      <c r="G6" s="108"/>
      <c r="H6" s="108"/>
      <c r="I6" s="108"/>
      <c r="J6" s="108"/>
      <c r="L6" s="108" t="s">
        <v>8</v>
      </c>
      <c r="M6" s="108"/>
      <c r="N6" s="108"/>
      <c r="O6" s="108"/>
      <c r="P6" s="108"/>
      <c r="Q6" s="108"/>
      <c r="R6" s="108"/>
      <c r="T6" s="108" t="s">
        <v>9</v>
      </c>
      <c r="U6" s="108"/>
      <c r="V6" s="108"/>
      <c r="W6" s="108"/>
      <c r="X6" s="108"/>
      <c r="Y6" s="108"/>
      <c r="Z6" s="108"/>
      <c r="AA6" s="108"/>
      <c r="AB6" s="108"/>
    </row>
    <row r="7" spans="1:28" ht="14.45" customHeight="1" x14ac:dyDescent="0.2">
      <c r="F7" s="17"/>
      <c r="G7" s="17"/>
      <c r="H7" s="17"/>
      <c r="I7" s="17"/>
      <c r="J7" s="17"/>
      <c r="L7" s="107" t="s">
        <v>10</v>
      </c>
      <c r="M7" s="107"/>
      <c r="N7" s="107"/>
      <c r="O7" s="17"/>
      <c r="P7" s="107" t="s">
        <v>11</v>
      </c>
      <c r="Q7" s="107"/>
      <c r="R7" s="107"/>
      <c r="T7" s="17"/>
      <c r="U7" s="17"/>
      <c r="V7" s="17"/>
      <c r="W7" s="17"/>
      <c r="X7" s="17"/>
      <c r="Y7" s="17"/>
      <c r="Z7" s="17"/>
      <c r="AA7" s="17"/>
      <c r="AB7" s="17"/>
    </row>
    <row r="8" spans="1:28" ht="14.45" customHeight="1" x14ac:dyDescent="0.2">
      <c r="A8" s="108" t="s">
        <v>12</v>
      </c>
      <c r="B8" s="108"/>
      <c r="C8" s="108"/>
      <c r="E8" s="108" t="s">
        <v>13</v>
      </c>
      <c r="F8" s="108"/>
      <c r="H8" s="2" t="s">
        <v>14</v>
      </c>
      <c r="J8" s="2" t="s">
        <v>15</v>
      </c>
      <c r="L8" s="4" t="s">
        <v>13</v>
      </c>
      <c r="M8" s="17"/>
      <c r="N8" s="4" t="s">
        <v>14</v>
      </c>
      <c r="P8" s="4" t="s">
        <v>13</v>
      </c>
      <c r="Q8" s="17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109" t="s">
        <v>19</v>
      </c>
      <c r="B9" s="109"/>
      <c r="C9" s="109"/>
      <c r="E9" s="110">
        <v>10331052</v>
      </c>
      <c r="F9" s="110"/>
      <c r="H9" s="18">
        <v>36780271135</v>
      </c>
      <c r="J9" s="18">
        <v>36169468651.393204</v>
      </c>
      <c r="L9" s="18">
        <v>0</v>
      </c>
      <c r="N9" s="18">
        <v>0</v>
      </c>
      <c r="P9" s="18">
        <v>-10331052</v>
      </c>
      <c r="R9" s="18">
        <v>39373578595</v>
      </c>
      <c r="T9" s="18">
        <v>0</v>
      </c>
      <c r="V9" s="18">
        <v>0</v>
      </c>
      <c r="X9" s="18">
        <v>0</v>
      </c>
      <c r="Z9" s="18">
        <v>0</v>
      </c>
      <c r="AB9" s="19">
        <f>Z9/602652363178870*100</f>
        <v>0</v>
      </c>
    </row>
    <row r="10" spans="1:28" ht="21.75" customHeight="1" x14ac:dyDescent="0.2">
      <c r="A10" s="103" t="s">
        <v>20</v>
      </c>
      <c r="B10" s="103"/>
      <c r="C10" s="103"/>
      <c r="E10" s="104">
        <v>6521802868</v>
      </c>
      <c r="F10" s="104"/>
      <c r="H10" s="20">
        <v>2024110464552</v>
      </c>
      <c r="J10" s="20">
        <v>2515403278682.9399</v>
      </c>
      <c r="L10" s="20">
        <v>0</v>
      </c>
      <c r="N10" s="20">
        <v>0</v>
      </c>
      <c r="P10" s="20">
        <v>-6521802868</v>
      </c>
      <c r="Q10" s="20">
        <f>'درآمد ناشی از فروش'!D22</f>
        <v>0</v>
      </c>
      <c r="R10" s="20">
        <f>'درآمد ناشی از فروش'!E22</f>
        <v>6731182412</v>
      </c>
      <c r="T10" s="20">
        <v>0</v>
      </c>
      <c r="V10" s="20">
        <v>0</v>
      </c>
      <c r="X10" s="20">
        <v>0</v>
      </c>
      <c r="Z10" s="20">
        <v>0</v>
      </c>
      <c r="AB10" s="21">
        <f t="shared" ref="AB10:AB54" si="0">Z10/602652363178870*100</f>
        <v>0</v>
      </c>
    </row>
    <row r="11" spans="1:28" ht="21.75" customHeight="1" x14ac:dyDescent="0.2">
      <c r="A11" s="103" t="s">
        <v>21</v>
      </c>
      <c r="B11" s="103"/>
      <c r="C11" s="103"/>
      <c r="E11" s="104">
        <v>240000000</v>
      </c>
      <c r="F11" s="104"/>
      <c r="H11" s="20">
        <v>151300401600</v>
      </c>
      <c r="J11" s="20">
        <v>109743120000</v>
      </c>
      <c r="L11" s="20">
        <v>0</v>
      </c>
      <c r="N11" s="20">
        <v>0</v>
      </c>
      <c r="P11" s="20">
        <v>0</v>
      </c>
      <c r="R11" s="20">
        <v>0</v>
      </c>
      <c r="T11" s="20">
        <v>240000000</v>
      </c>
      <c r="V11" s="20">
        <v>465</v>
      </c>
      <c r="X11" s="20">
        <v>151300401600</v>
      </c>
      <c r="Z11" s="20">
        <v>110935980000</v>
      </c>
      <c r="AB11" s="21">
        <f t="shared" si="0"/>
        <v>1.8407955693533668E-2</v>
      </c>
    </row>
    <row r="12" spans="1:28" ht="21.75" customHeight="1" x14ac:dyDescent="0.2">
      <c r="A12" s="103" t="s">
        <v>22</v>
      </c>
      <c r="B12" s="103"/>
      <c r="C12" s="103"/>
      <c r="E12" s="104">
        <v>1631492272</v>
      </c>
      <c r="F12" s="104"/>
      <c r="H12" s="20">
        <v>2006395000029</v>
      </c>
      <c r="J12" s="20">
        <v>1634759172125.45</v>
      </c>
      <c r="L12" s="20">
        <v>0</v>
      </c>
      <c r="N12" s="20">
        <v>0</v>
      </c>
      <c r="P12" s="20">
        <v>0</v>
      </c>
      <c r="R12" s="20">
        <v>0</v>
      </c>
      <c r="T12" s="20">
        <v>1631492272</v>
      </c>
      <c r="V12" s="20">
        <v>1009</v>
      </c>
      <c r="X12" s="20">
        <v>2006395000029</v>
      </c>
      <c r="Z12" s="20">
        <v>1636380957018.4299</v>
      </c>
      <c r="AB12" s="21">
        <f t="shared" si="0"/>
        <v>0.27152983328346209</v>
      </c>
    </row>
    <row r="13" spans="1:28" ht="21.75" customHeight="1" x14ac:dyDescent="0.2">
      <c r="A13" s="103" t="s">
        <v>23</v>
      </c>
      <c r="B13" s="103"/>
      <c r="C13" s="103"/>
      <c r="E13" s="104">
        <v>264363162</v>
      </c>
      <c r="F13" s="104"/>
      <c r="H13" s="20">
        <v>334115041819</v>
      </c>
      <c r="J13" s="20">
        <v>862214650091.59399</v>
      </c>
      <c r="L13" s="20">
        <v>0</v>
      </c>
      <c r="N13" s="20">
        <v>0</v>
      </c>
      <c r="P13" s="20">
        <v>0</v>
      </c>
      <c r="R13" s="20">
        <v>0</v>
      </c>
      <c r="T13" s="20">
        <v>264363162</v>
      </c>
      <c r="V13" s="20">
        <v>3535</v>
      </c>
      <c r="X13" s="20">
        <v>334115041819</v>
      </c>
      <c r="Z13" s="20">
        <v>928963361192.86401</v>
      </c>
      <c r="AB13" s="21">
        <f t="shared" si="0"/>
        <v>0.15414580908515302</v>
      </c>
    </row>
    <row r="14" spans="1:28" ht="21.75" customHeight="1" x14ac:dyDescent="0.2">
      <c r="A14" s="103" t="s">
        <v>24</v>
      </c>
      <c r="B14" s="103"/>
      <c r="C14" s="103"/>
      <c r="E14" s="104">
        <v>240395567</v>
      </c>
      <c r="F14" s="104"/>
      <c r="H14" s="20">
        <v>1570417426472</v>
      </c>
      <c r="J14" s="20">
        <v>1235450153155.73</v>
      </c>
      <c r="L14" s="20">
        <v>0</v>
      </c>
      <c r="N14" s="20">
        <v>0</v>
      </c>
      <c r="P14" s="20">
        <v>0</v>
      </c>
      <c r="R14" s="20">
        <v>0</v>
      </c>
      <c r="T14" s="20">
        <v>240395567</v>
      </c>
      <c r="V14" s="20">
        <v>5170</v>
      </c>
      <c r="X14" s="20">
        <v>1570417426472</v>
      </c>
      <c r="Z14" s="20">
        <v>1235450153155.73</v>
      </c>
      <c r="AB14" s="21">
        <f t="shared" si="0"/>
        <v>0.20500212537771842</v>
      </c>
    </row>
    <row r="15" spans="1:28" ht="21.75" customHeight="1" x14ac:dyDescent="0.2">
      <c r="A15" s="103" t="s">
        <v>25</v>
      </c>
      <c r="B15" s="103"/>
      <c r="C15" s="103"/>
      <c r="E15" s="104">
        <v>132690289</v>
      </c>
      <c r="F15" s="104"/>
      <c r="H15" s="20">
        <v>646836990430</v>
      </c>
      <c r="J15" s="20">
        <v>422742005606.34198</v>
      </c>
      <c r="L15" s="20">
        <v>0</v>
      </c>
      <c r="N15" s="20">
        <v>0</v>
      </c>
      <c r="P15" s="20">
        <v>0</v>
      </c>
      <c r="R15" s="20">
        <v>0</v>
      </c>
      <c r="T15" s="20">
        <v>132690289</v>
      </c>
      <c r="V15" s="20">
        <v>2929</v>
      </c>
      <c r="X15" s="20">
        <v>646836990430</v>
      </c>
      <c r="Z15" s="20">
        <v>386337389834.93799</v>
      </c>
      <c r="AB15" s="21">
        <f t="shared" si="0"/>
        <v>6.410617686738769E-2</v>
      </c>
    </row>
    <row r="16" spans="1:28" ht="21.75" customHeight="1" x14ac:dyDescent="0.2">
      <c r="A16" s="103" t="s">
        <v>26</v>
      </c>
      <c r="B16" s="103"/>
      <c r="C16" s="103"/>
      <c r="E16" s="104">
        <v>51500000</v>
      </c>
      <c r="F16" s="104"/>
      <c r="H16" s="20">
        <v>198692362112</v>
      </c>
      <c r="J16" s="20">
        <v>191566357650</v>
      </c>
      <c r="L16" s="20">
        <v>0</v>
      </c>
      <c r="N16" s="20">
        <v>0</v>
      </c>
      <c r="P16" s="20">
        <v>0</v>
      </c>
      <c r="R16" s="20">
        <v>0</v>
      </c>
      <c r="T16" s="20">
        <v>51500000</v>
      </c>
      <c r="V16" s="20">
        <v>4037</v>
      </c>
      <c r="X16" s="20">
        <v>198692362112</v>
      </c>
      <c r="Z16" s="20">
        <v>206668462275</v>
      </c>
      <c r="AB16" s="21">
        <f t="shared" si="0"/>
        <v>3.4293147244103622E-2</v>
      </c>
    </row>
    <row r="17" spans="1:28" ht="21.75" customHeight="1" x14ac:dyDescent="0.2">
      <c r="A17" s="103" t="s">
        <v>27</v>
      </c>
      <c r="B17" s="103"/>
      <c r="C17" s="103"/>
      <c r="E17" s="104">
        <v>771551334</v>
      </c>
      <c r="F17" s="104"/>
      <c r="H17" s="20">
        <v>2025209290721</v>
      </c>
      <c r="J17" s="20">
        <v>2540173518999.6602</v>
      </c>
      <c r="L17" s="20">
        <v>0</v>
      </c>
      <c r="N17" s="20">
        <v>0</v>
      </c>
      <c r="P17" s="20">
        <v>-442144000</v>
      </c>
      <c r="Q17" s="20">
        <f>'درآمد ناشی از فروش'!D30</f>
        <v>0</v>
      </c>
      <c r="R17" s="20">
        <f>'درآمد ناشی از فروش'!E30</f>
        <v>0</v>
      </c>
      <c r="T17" s="20">
        <v>329407334</v>
      </c>
      <c r="V17" s="20">
        <v>3476</v>
      </c>
      <c r="X17" s="20">
        <v>864646023995</v>
      </c>
      <c r="Z17" s="20">
        <v>1138207024620.75</v>
      </c>
      <c r="AB17" s="21">
        <f t="shared" si="0"/>
        <v>0.18886626754717045</v>
      </c>
    </row>
    <row r="18" spans="1:28" ht="21.75" customHeight="1" x14ac:dyDescent="0.2">
      <c r="A18" s="103" t="s">
        <v>28</v>
      </c>
      <c r="B18" s="103"/>
      <c r="C18" s="103"/>
      <c r="E18" s="104">
        <v>93566725</v>
      </c>
      <c r="F18" s="104"/>
      <c r="H18" s="20">
        <v>964981947585</v>
      </c>
      <c r="J18" s="20">
        <v>860342527622.81299</v>
      </c>
      <c r="L18" s="20">
        <v>0</v>
      </c>
      <c r="N18" s="20">
        <v>0</v>
      </c>
      <c r="P18" s="20">
        <v>0</v>
      </c>
      <c r="R18" s="20">
        <v>0</v>
      </c>
      <c r="T18" s="20">
        <v>93566725</v>
      </c>
      <c r="V18" s="20">
        <v>10200</v>
      </c>
      <c r="X18" s="20">
        <v>964981947585</v>
      </c>
      <c r="Z18" s="20">
        <v>948702030459.75</v>
      </c>
      <c r="AB18" s="21">
        <f t="shared" si="0"/>
        <v>0.15742110849039695</v>
      </c>
    </row>
    <row r="19" spans="1:28" ht="21.75" customHeight="1" x14ac:dyDescent="0.2">
      <c r="A19" s="103" t="s">
        <v>29</v>
      </c>
      <c r="B19" s="103"/>
      <c r="C19" s="103"/>
      <c r="E19" s="104">
        <v>11694000</v>
      </c>
      <c r="F19" s="104"/>
      <c r="H19" s="20">
        <v>311674982194</v>
      </c>
      <c r="J19" s="20">
        <v>276661212660</v>
      </c>
      <c r="L19" s="20">
        <v>0</v>
      </c>
      <c r="N19" s="20">
        <v>0</v>
      </c>
      <c r="P19" s="20">
        <v>0</v>
      </c>
      <c r="R19" s="20">
        <v>0</v>
      </c>
      <c r="T19" s="20">
        <v>11694000</v>
      </c>
      <c r="V19" s="20">
        <v>22950</v>
      </c>
      <c r="X19" s="20">
        <v>311674982194</v>
      </c>
      <c r="Z19" s="20">
        <v>266780455065</v>
      </c>
      <c r="AB19" s="21">
        <f t="shared" si="0"/>
        <v>4.426771906406983E-2</v>
      </c>
    </row>
    <row r="20" spans="1:28" ht="21.75" customHeight="1" x14ac:dyDescent="0.2">
      <c r="A20" s="103" t="s">
        <v>30</v>
      </c>
      <c r="B20" s="103"/>
      <c r="C20" s="103"/>
      <c r="E20" s="104">
        <v>4049335</v>
      </c>
      <c r="F20" s="104"/>
      <c r="H20" s="20">
        <v>1059498101908</v>
      </c>
      <c r="J20" s="20">
        <v>1083071718767.72</v>
      </c>
      <c r="L20" s="20">
        <v>0</v>
      </c>
      <c r="N20" s="20">
        <v>0</v>
      </c>
      <c r="P20" s="20">
        <v>0</v>
      </c>
      <c r="R20" s="20">
        <v>0</v>
      </c>
      <c r="T20" s="20">
        <v>4049335</v>
      </c>
      <c r="V20" s="20">
        <v>250640</v>
      </c>
      <c r="X20" s="20">
        <v>1059498101908</v>
      </c>
      <c r="Z20" s="20">
        <v>1008886518719.8199</v>
      </c>
      <c r="AB20" s="21">
        <f t="shared" si="0"/>
        <v>0.16740770971147387</v>
      </c>
    </row>
    <row r="21" spans="1:28" ht="21.75" customHeight="1" x14ac:dyDescent="0.2">
      <c r="A21" s="103" t="s">
        <v>31</v>
      </c>
      <c r="B21" s="103"/>
      <c r="C21" s="103"/>
      <c r="E21" s="104">
        <v>61602127</v>
      </c>
      <c r="F21" s="104"/>
      <c r="H21" s="20">
        <v>378018904420</v>
      </c>
      <c r="J21" s="20">
        <v>247208094368.14099</v>
      </c>
      <c r="L21" s="20">
        <v>0</v>
      </c>
      <c r="N21" s="20">
        <v>0</v>
      </c>
      <c r="P21" s="20">
        <v>0</v>
      </c>
      <c r="R21" s="20">
        <v>0</v>
      </c>
      <c r="T21" s="20">
        <v>61602127</v>
      </c>
      <c r="V21" s="20">
        <v>4007</v>
      </c>
      <c r="X21" s="20">
        <v>378018904420</v>
      </c>
      <c r="Z21" s="20">
        <v>245371026537.81</v>
      </c>
      <c r="AB21" s="21">
        <f t="shared" si="0"/>
        <v>4.071518532567054E-2</v>
      </c>
    </row>
    <row r="22" spans="1:28" ht="21.75" customHeight="1" x14ac:dyDescent="0.2">
      <c r="A22" s="103" t="s">
        <v>32</v>
      </c>
      <c r="B22" s="103"/>
      <c r="C22" s="103"/>
      <c r="E22" s="104">
        <v>17854546</v>
      </c>
      <c r="F22" s="104"/>
      <c r="H22" s="20">
        <v>763252045857</v>
      </c>
      <c r="J22" s="20">
        <v>636809414872.64404</v>
      </c>
      <c r="L22" s="20">
        <v>0</v>
      </c>
      <c r="N22" s="20">
        <v>0</v>
      </c>
      <c r="P22" s="20">
        <v>0</v>
      </c>
      <c r="R22" s="20">
        <v>0</v>
      </c>
      <c r="T22" s="20">
        <v>17854546</v>
      </c>
      <c r="V22" s="20">
        <v>34640</v>
      </c>
      <c r="X22" s="20">
        <v>763252045857</v>
      </c>
      <c r="Z22" s="20">
        <v>614801508673.03198</v>
      </c>
      <c r="AB22" s="21">
        <f t="shared" si="0"/>
        <v>0.10201594588131666</v>
      </c>
    </row>
    <row r="23" spans="1:28" ht="21.75" customHeight="1" x14ac:dyDescent="0.2">
      <c r="A23" s="103" t="s">
        <v>33</v>
      </c>
      <c r="B23" s="103"/>
      <c r="C23" s="103"/>
      <c r="E23" s="104">
        <v>104744076</v>
      </c>
      <c r="F23" s="104"/>
      <c r="H23" s="20">
        <v>619692275208</v>
      </c>
      <c r="J23" s="20">
        <v>611189382149.58606</v>
      </c>
      <c r="L23" s="20">
        <v>0</v>
      </c>
      <c r="N23" s="20">
        <v>0</v>
      </c>
      <c r="P23" s="20">
        <v>0</v>
      </c>
      <c r="R23" s="20">
        <v>0</v>
      </c>
      <c r="T23" s="20">
        <v>104744076</v>
      </c>
      <c r="V23" s="20">
        <v>5750</v>
      </c>
      <c r="X23" s="20">
        <v>619692275208</v>
      </c>
      <c r="Z23" s="20">
        <v>598694880299.84998</v>
      </c>
      <c r="AB23" s="21">
        <f t="shared" si="0"/>
        <v>9.9343322432497397E-2</v>
      </c>
    </row>
    <row r="24" spans="1:28" ht="21.75" customHeight="1" x14ac:dyDescent="0.2">
      <c r="A24" s="103" t="s">
        <v>34</v>
      </c>
      <c r="B24" s="103"/>
      <c r="C24" s="103"/>
      <c r="E24" s="104">
        <v>218383797</v>
      </c>
      <c r="F24" s="104"/>
      <c r="H24" s="20">
        <v>500801575872</v>
      </c>
      <c r="J24" s="20">
        <v>428307547653.68799</v>
      </c>
      <c r="L24" s="20">
        <v>0</v>
      </c>
      <c r="N24" s="20">
        <v>0</v>
      </c>
      <c r="P24" s="20">
        <v>-77380228</v>
      </c>
      <c r="R24" s="20">
        <v>149224442349</v>
      </c>
      <c r="T24" s="20">
        <v>141003569</v>
      </c>
      <c r="V24" s="20">
        <v>1959</v>
      </c>
      <c r="X24" s="20">
        <v>323351871929</v>
      </c>
      <c r="Z24" s="20">
        <v>274582447020.55801</v>
      </c>
      <c r="AB24" s="21">
        <f t="shared" si="0"/>
        <v>4.5562328101094778E-2</v>
      </c>
    </row>
    <row r="25" spans="1:28" ht="21.75" customHeight="1" x14ac:dyDescent="0.2">
      <c r="A25" s="103" t="s">
        <v>35</v>
      </c>
      <c r="B25" s="103"/>
      <c r="C25" s="103"/>
      <c r="E25" s="104">
        <v>60061889</v>
      </c>
      <c r="F25" s="104"/>
      <c r="H25" s="20">
        <v>234013458878</v>
      </c>
      <c r="J25" s="20">
        <v>428678459060.03101</v>
      </c>
      <c r="L25" s="20">
        <v>0</v>
      </c>
      <c r="N25" s="20">
        <v>0</v>
      </c>
      <c r="P25" s="20">
        <v>0</v>
      </c>
      <c r="R25" s="20">
        <v>0</v>
      </c>
      <c r="T25" s="20">
        <v>60061889</v>
      </c>
      <c r="V25" s="20">
        <v>6720</v>
      </c>
      <c r="X25" s="20">
        <v>234013458878</v>
      </c>
      <c r="Z25" s="20">
        <v>401214379510.224</v>
      </c>
      <c r="AB25" s="21">
        <f t="shared" si="0"/>
        <v>6.6574762503858589E-2</v>
      </c>
    </row>
    <row r="26" spans="1:28" ht="21.75" customHeight="1" x14ac:dyDescent="0.2">
      <c r="A26" s="103" t="s">
        <v>36</v>
      </c>
      <c r="B26" s="103"/>
      <c r="C26" s="103"/>
      <c r="E26" s="104">
        <v>73379651</v>
      </c>
      <c r="F26" s="104"/>
      <c r="H26" s="20">
        <v>425593642574</v>
      </c>
      <c r="J26" s="20">
        <v>273025806492.52701</v>
      </c>
      <c r="L26" s="20">
        <v>0</v>
      </c>
      <c r="N26" s="20">
        <v>0</v>
      </c>
      <c r="P26" s="20">
        <v>0</v>
      </c>
      <c r="R26" s="20">
        <v>0</v>
      </c>
      <c r="T26" s="20">
        <v>73379651</v>
      </c>
      <c r="V26" s="20">
        <v>3145</v>
      </c>
      <c r="X26" s="20">
        <v>425593642574</v>
      </c>
      <c r="Z26" s="20">
        <v>229405867330.75</v>
      </c>
      <c r="AB26" s="21">
        <f t="shared" si="0"/>
        <v>3.8066036300045389E-2</v>
      </c>
    </row>
    <row r="27" spans="1:28" ht="21.75" customHeight="1" x14ac:dyDescent="0.2">
      <c r="A27" s="103" t="s">
        <v>37</v>
      </c>
      <c r="B27" s="103"/>
      <c r="C27" s="103"/>
      <c r="E27" s="104">
        <v>1135510263</v>
      </c>
      <c r="F27" s="104"/>
      <c r="H27" s="20">
        <v>4922887319841</v>
      </c>
      <c r="J27" s="20">
        <v>4292651374284.3799</v>
      </c>
      <c r="L27" s="20">
        <v>0</v>
      </c>
      <c r="N27" s="20">
        <v>0</v>
      </c>
      <c r="P27" s="20">
        <v>0</v>
      </c>
      <c r="R27" s="20">
        <v>0</v>
      </c>
      <c r="T27" s="20">
        <v>1135510263</v>
      </c>
      <c r="V27" s="20">
        <v>4030</v>
      </c>
      <c r="X27" s="20">
        <v>4922887319841</v>
      </c>
      <c r="Z27" s="20">
        <v>4548878527048.6504</v>
      </c>
      <c r="AB27" s="21">
        <f t="shared" si="0"/>
        <v>0.75480970539204906</v>
      </c>
    </row>
    <row r="28" spans="1:28" ht="21.75" customHeight="1" x14ac:dyDescent="0.2">
      <c r="A28" s="103" t="s">
        <v>38</v>
      </c>
      <c r="B28" s="103"/>
      <c r="C28" s="103"/>
      <c r="E28" s="104">
        <v>7432222</v>
      </c>
      <c r="F28" s="104"/>
      <c r="H28" s="20">
        <v>84796570493</v>
      </c>
      <c r="J28" s="20">
        <v>71146442687.733002</v>
      </c>
      <c r="L28" s="20">
        <v>0</v>
      </c>
      <c r="N28" s="20">
        <v>0</v>
      </c>
      <c r="P28" s="20">
        <v>-669300</v>
      </c>
      <c r="R28" s="20">
        <v>6731182412</v>
      </c>
      <c r="T28" s="20">
        <v>6762922</v>
      </c>
      <c r="V28" s="20">
        <v>9490</v>
      </c>
      <c r="X28" s="20">
        <v>77160315194</v>
      </c>
      <c r="Z28" s="20">
        <v>63798258007.808998</v>
      </c>
      <c r="AB28" s="21">
        <f t="shared" si="0"/>
        <v>1.0586245388848394E-2</v>
      </c>
    </row>
    <row r="29" spans="1:28" ht="21.75" customHeight="1" x14ac:dyDescent="0.2">
      <c r="A29" s="103" t="s">
        <v>39</v>
      </c>
      <c r="B29" s="103"/>
      <c r="C29" s="103"/>
      <c r="E29" s="104">
        <v>4000000</v>
      </c>
      <c r="F29" s="104"/>
      <c r="H29" s="20">
        <v>30423595684</v>
      </c>
      <c r="J29" s="20">
        <v>22386006000</v>
      </c>
      <c r="L29" s="20">
        <v>0</v>
      </c>
      <c r="N29" s="20">
        <v>0</v>
      </c>
      <c r="P29" s="20">
        <v>-4000000</v>
      </c>
      <c r="R29" s="20">
        <v>23321706177</v>
      </c>
      <c r="T29" s="20">
        <v>0</v>
      </c>
      <c r="V29" s="20">
        <v>0</v>
      </c>
      <c r="X29" s="20">
        <v>0</v>
      </c>
      <c r="Z29" s="20">
        <v>0</v>
      </c>
      <c r="AB29" s="21">
        <f t="shared" si="0"/>
        <v>0</v>
      </c>
    </row>
    <row r="30" spans="1:28" ht="21.75" customHeight="1" x14ac:dyDescent="0.2">
      <c r="A30" s="103" t="s">
        <v>40</v>
      </c>
      <c r="B30" s="103"/>
      <c r="C30" s="103"/>
      <c r="E30" s="104">
        <v>19000000</v>
      </c>
      <c r="F30" s="104"/>
      <c r="H30" s="20">
        <v>147346793000</v>
      </c>
      <c r="J30" s="20">
        <v>146373862500</v>
      </c>
      <c r="L30" s="20">
        <v>0</v>
      </c>
      <c r="N30" s="20">
        <v>0</v>
      </c>
      <c r="P30" s="20">
        <v>-19000000</v>
      </c>
      <c r="R30" s="20">
        <v>158696676000</v>
      </c>
      <c r="T30" s="20">
        <v>0</v>
      </c>
      <c r="V30" s="20">
        <v>0</v>
      </c>
      <c r="X30" s="20">
        <v>0</v>
      </c>
      <c r="Z30" s="20">
        <v>0</v>
      </c>
      <c r="AB30" s="21">
        <f t="shared" si="0"/>
        <v>0</v>
      </c>
    </row>
    <row r="31" spans="1:28" ht="21.75" customHeight="1" x14ac:dyDescent="0.2">
      <c r="A31" s="103" t="s">
        <v>41</v>
      </c>
      <c r="B31" s="103"/>
      <c r="C31" s="103"/>
      <c r="E31" s="104">
        <v>8800000</v>
      </c>
      <c r="F31" s="104"/>
      <c r="H31" s="20">
        <v>26259856729</v>
      </c>
      <c r="J31" s="20">
        <v>15037193160</v>
      </c>
      <c r="L31" s="20">
        <v>0</v>
      </c>
      <c r="N31" s="20">
        <v>0</v>
      </c>
      <c r="P31" s="20">
        <v>0</v>
      </c>
      <c r="R31" s="20">
        <v>0</v>
      </c>
      <c r="T31" s="20">
        <v>8800000</v>
      </c>
      <c r="V31" s="20">
        <v>1518</v>
      </c>
      <c r="X31" s="20">
        <v>26259856729</v>
      </c>
      <c r="Z31" s="20">
        <v>13278917520</v>
      </c>
      <c r="AB31" s="21">
        <f t="shared" si="0"/>
        <v>2.2034125030152346E-3</v>
      </c>
    </row>
    <row r="32" spans="1:28" ht="21.75" customHeight="1" x14ac:dyDescent="0.2">
      <c r="A32" s="103" t="s">
        <v>42</v>
      </c>
      <c r="B32" s="103"/>
      <c r="C32" s="103"/>
      <c r="E32" s="104">
        <v>7187229</v>
      </c>
      <c r="F32" s="104"/>
      <c r="H32" s="20">
        <v>26495695495</v>
      </c>
      <c r="J32" s="20">
        <v>15253432748.2057</v>
      </c>
      <c r="L32" s="20">
        <v>0</v>
      </c>
      <c r="N32" s="20">
        <v>0</v>
      </c>
      <c r="P32" s="20">
        <v>0</v>
      </c>
      <c r="R32" s="20">
        <v>0</v>
      </c>
      <c r="T32" s="20">
        <v>7187229</v>
      </c>
      <c r="V32" s="20">
        <v>2072</v>
      </c>
      <c r="X32" s="20">
        <v>26495695495</v>
      </c>
      <c r="Z32" s="20">
        <v>14803331453.996401</v>
      </c>
      <c r="AB32" s="21">
        <f t="shared" si="0"/>
        <v>2.4563632963972471E-3</v>
      </c>
    </row>
    <row r="33" spans="1:28" ht="21.75" customHeight="1" x14ac:dyDescent="0.2">
      <c r="A33" s="103" t="s">
        <v>43</v>
      </c>
      <c r="B33" s="103"/>
      <c r="C33" s="103"/>
      <c r="E33" s="104">
        <v>7519459</v>
      </c>
      <c r="F33" s="104"/>
      <c r="H33" s="20">
        <v>167685779215</v>
      </c>
      <c r="J33" s="20">
        <v>185373011829.95999</v>
      </c>
      <c r="L33" s="20">
        <v>0</v>
      </c>
      <c r="N33" s="20">
        <v>0</v>
      </c>
      <c r="P33" s="20">
        <v>-7519459</v>
      </c>
      <c r="R33" s="20">
        <v>168699438323</v>
      </c>
      <c r="T33" s="20">
        <v>0</v>
      </c>
      <c r="V33" s="20">
        <v>0</v>
      </c>
      <c r="X33" s="20">
        <v>0</v>
      </c>
      <c r="Z33" s="20">
        <v>0</v>
      </c>
      <c r="AB33" s="21">
        <f t="shared" si="0"/>
        <v>0</v>
      </c>
    </row>
    <row r="34" spans="1:28" ht="21.75" customHeight="1" x14ac:dyDescent="0.2">
      <c r="A34" s="103" t="s">
        <v>44</v>
      </c>
      <c r="B34" s="103"/>
      <c r="C34" s="103"/>
      <c r="E34" s="104">
        <v>263545468</v>
      </c>
      <c r="F34" s="104"/>
      <c r="H34" s="20">
        <v>1655685819308</v>
      </c>
      <c r="J34" s="20">
        <v>2703606483842.9302</v>
      </c>
      <c r="L34" s="20">
        <v>0</v>
      </c>
      <c r="N34" s="20">
        <v>0</v>
      </c>
      <c r="P34" s="20">
        <v>-10600000</v>
      </c>
      <c r="R34" s="20">
        <v>99995466032</v>
      </c>
      <c r="T34" s="20">
        <v>252945468</v>
      </c>
      <c r="V34" s="20">
        <v>9310</v>
      </c>
      <c r="X34" s="20">
        <v>1589092871169</v>
      </c>
      <c r="Z34" s="20">
        <v>2340910519352.8701</v>
      </c>
      <c r="AB34" s="21">
        <f t="shared" si="0"/>
        <v>0.3884346370111349</v>
      </c>
    </row>
    <row r="35" spans="1:28" ht="21.75" customHeight="1" x14ac:dyDescent="0.2">
      <c r="A35" s="103" t="s">
        <v>45</v>
      </c>
      <c r="B35" s="103"/>
      <c r="C35" s="103"/>
      <c r="E35" s="104">
        <v>207881468</v>
      </c>
      <c r="F35" s="104"/>
      <c r="H35" s="20">
        <v>1446910223582</v>
      </c>
      <c r="J35" s="20">
        <v>1353521954888.3701</v>
      </c>
      <c r="L35" s="20">
        <v>0</v>
      </c>
      <c r="N35" s="20">
        <v>0</v>
      </c>
      <c r="P35" s="20">
        <v>0</v>
      </c>
      <c r="R35" s="20">
        <v>0</v>
      </c>
      <c r="T35" s="20">
        <v>207881468</v>
      </c>
      <c r="V35" s="20">
        <v>6220</v>
      </c>
      <c r="X35" s="20">
        <v>1446910223582</v>
      </c>
      <c r="Z35" s="20">
        <v>1285329245710.79</v>
      </c>
      <c r="AB35" s="21">
        <f t="shared" si="0"/>
        <v>0.21327871991257724</v>
      </c>
    </row>
    <row r="36" spans="1:28" ht="21.75" customHeight="1" x14ac:dyDescent="0.2">
      <c r="A36" s="103" t="s">
        <v>46</v>
      </c>
      <c r="B36" s="103"/>
      <c r="C36" s="103"/>
      <c r="E36" s="104">
        <v>59261124</v>
      </c>
      <c r="F36" s="104"/>
      <c r="H36" s="20">
        <v>299008215838</v>
      </c>
      <c r="J36" s="20">
        <v>213779020212.974</v>
      </c>
      <c r="L36" s="20">
        <v>0</v>
      </c>
      <c r="N36" s="20">
        <v>0</v>
      </c>
      <c r="P36" s="20">
        <v>0</v>
      </c>
      <c r="R36" s="20">
        <v>0</v>
      </c>
      <c r="T36" s="20">
        <v>59261124</v>
      </c>
      <c r="V36" s="20">
        <v>3951</v>
      </c>
      <c r="X36" s="20">
        <v>299008215838</v>
      </c>
      <c r="Z36" s="20">
        <v>232747563753.50201</v>
      </c>
      <c r="AB36" s="21">
        <f t="shared" si="0"/>
        <v>3.8620534486217793E-2</v>
      </c>
    </row>
    <row r="37" spans="1:28" ht="21.75" customHeight="1" x14ac:dyDescent="0.2">
      <c r="A37" s="103" t="s">
        <v>47</v>
      </c>
      <c r="B37" s="103"/>
      <c r="C37" s="103"/>
      <c r="E37" s="104">
        <v>7000000</v>
      </c>
      <c r="F37" s="104"/>
      <c r="H37" s="20">
        <v>44002315353</v>
      </c>
      <c r="J37" s="20">
        <v>31973618250</v>
      </c>
      <c r="L37" s="20">
        <v>0</v>
      </c>
      <c r="N37" s="20">
        <v>0</v>
      </c>
      <c r="P37" s="20">
        <v>0</v>
      </c>
      <c r="R37" s="20">
        <v>0</v>
      </c>
      <c r="T37" s="20">
        <v>7000000</v>
      </c>
      <c r="V37" s="20">
        <v>5300</v>
      </c>
      <c r="X37" s="20">
        <v>44002315353</v>
      </c>
      <c r="Z37" s="20">
        <v>36879255000</v>
      </c>
      <c r="AB37" s="21">
        <f t="shared" si="0"/>
        <v>6.1194906472231093E-3</v>
      </c>
    </row>
    <row r="38" spans="1:28" ht="21.75" customHeight="1" x14ac:dyDescent="0.2">
      <c r="A38" s="103" t="s">
        <v>48</v>
      </c>
      <c r="B38" s="103"/>
      <c r="C38" s="103"/>
      <c r="E38" s="104">
        <v>63672909</v>
      </c>
      <c r="F38" s="104"/>
      <c r="H38" s="20">
        <v>939667467861</v>
      </c>
      <c r="J38" s="20">
        <v>902573227030.07703</v>
      </c>
      <c r="L38" s="20">
        <v>0</v>
      </c>
      <c r="N38" s="20">
        <v>0</v>
      </c>
      <c r="P38" s="20">
        <v>0</v>
      </c>
      <c r="R38" s="20">
        <v>0</v>
      </c>
      <c r="T38" s="20">
        <v>63672909</v>
      </c>
      <c r="V38" s="20">
        <v>12980</v>
      </c>
      <c r="X38" s="20">
        <v>939667467861</v>
      </c>
      <c r="Z38" s="20">
        <v>821556836385.021</v>
      </c>
      <c r="AB38" s="21">
        <f t="shared" si="0"/>
        <v>0.13632350698028858</v>
      </c>
    </row>
    <row r="39" spans="1:28" ht="21.75" customHeight="1" x14ac:dyDescent="0.2">
      <c r="A39" s="103" t="s">
        <v>49</v>
      </c>
      <c r="B39" s="103"/>
      <c r="C39" s="103"/>
      <c r="E39" s="104">
        <v>191485485</v>
      </c>
      <c r="F39" s="104"/>
      <c r="H39" s="20">
        <v>1174485570475</v>
      </c>
      <c r="J39" s="20">
        <v>1513251863595.79</v>
      </c>
      <c r="L39" s="20">
        <v>0</v>
      </c>
      <c r="N39" s="20">
        <v>0</v>
      </c>
      <c r="P39" s="20">
        <v>0</v>
      </c>
      <c r="R39" s="20">
        <v>0</v>
      </c>
      <c r="T39" s="20">
        <v>191485485</v>
      </c>
      <c r="V39" s="20">
        <v>8430</v>
      </c>
      <c r="X39" s="20">
        <v>1174485570475</v>
      </c>
      <c r="Z39" s="20">
        <v>1604618013850.6299</v>
      </c>
      <c r="AB39" s="21">
        <f t="shared" si="0"/>
        <v>0.26625930833268335</v>
      </c>
    </row>
    <row r="40" spans="1:28" ht="21.75" customHeight="1" x14ac:dyDescent="0.2">
      <c r="A40" s="103" t="s">
        <v>50</v>
      </c>
      <c r="B40" s="103"/>
      <c r="C40" s="103"/>
      <c r="E40" s="104">
        <v>131112569</v>
      </c>
      <c r="F40" s="104"/>
      <c r="H40" s="20">
        <v>992700554003</v>
      </c>
      <c r="J40" s="20">
        <v>839340972941.05798</v>
      </c>
      <c r="L40" s="20">
        <v>0</v>
      </c>
      <c r="N40" s="20">
        <v>0</v>
      </c>
      <c r="P40" s="20">
        <v>0</v>
      </c>
      <c r="R40" s="20">
        <v>0</v>
      </c>
      <c r="T40" s="20">
        <v>131112569</v>
      </c>
      <c r="V40" s="20">
        <v>6150</v>
      </c>
      <c r="X40" s="20">
        <v>992700554003</v>
      </c>
      <c r="Z40" s="20">
        <v>801544562668.86694</v>
      </c>
      <c r="AB40" s="21">
        <f t="shared" si="0"/>
        <v>0.13300280752918328</v>
      </c>
    </row>
    <row r="41" spans="1:28" ht="21.75" customHeight="1" x14ac:dyDescent="0.2">
      <c r="A41" s="103" t="s">
        <v>51</v>
      </c>
      <c r="B41" s="103"/>
      <c r="C41" s="103"/>
      <c r="E41" s="104">
        <v>78529422</v>
      </c>
      <c r="F41" s="104"/>
      <c r="H41" s="20">
        <v>412817561700</v>
      </c>
      <c r="J41" s="20">
        <v>1193570608948.8401</v>
      </c>
      <c r="L41" s="20">
        <v>0</v>
      </c>
      <c r="N41" s="20">
        <v>0</v>
      </c>
      <c r="P41" s="20">
        <v>0</v>
      </c>
      <c r="R41" s="20">
        <v>0</v>
      </c>
      <c r="T41" s="20">
        <v>78529422</v>
      </c>
      <c r="V41" s="20">
        <v>15280</v>
      </c>
      <c r="X41" s="20">
        <v>412817561700</v>
      </c>
      <c r="Z41" s="20">
        <v>1192789987229.45</v>
      </c>
      <c r="AB41" s="21">
        <f t="shared" si="0"/>
        <v>0.19792339001837192</v>
      </c>
    </row>
    <row r="42" spans="1:28" ht="21.75" customHeight="1" x14ac:dyDescent="0.2">
      <c r="A42" s="103" t="s">
        <v>52</v>
      </c>
      <c r="B42" s="103"/>
      <c r="C42" s="103"/>
      <c r="E42" s="104">
        <v>23945609</v>
      </c>
      <c r="F42" s="104"/>
      <c r="H42" s="20">
        <v>395039126149</v>
      </c>
      <c r="J42" s="20">
        <v>949983023121.62</v>
      </c>
      <c r="L42" s="20">
        <v>0</v>
      </c>
      <c r="N42" s="20">
        <v>0</v>
      </c>
      <c r="P42" s="20">
        <v>0</v>
      </c>
      <c r="R42" s="20">
        <v>0</v>
      </c>
      <c r="T42" s="20">
        <v>23945609</v>
      </c>
      <c r="V42" s="20">
        <v>39680</v>
      </c>
      <c r="X42" s="20">
        <v>395039126149</v>
      </c>
      <c r="Z42" s="20">
        <v>944508302617.53601</v>
      </c>
      <c r="AB42" s="21">
        <f t="shared" si="0"/>
        <v>0.15672523005393102</v>
      </c>
    </row>
    <row r="43" spans="1:28" ht="21.75" customHeight="1" x14ac:dyDescent="0.2">
      <c r="A43" s="103" t="s">
        <v>53</v>
      </c>
      <c r="B43" s="103"/>
      <c r="C43" s="103"/>
      <c r="E43" s="104">
        <v>69639793</v>
      </c>
      <c r="F43" s="104"/>
      <c r="H43" s="20">
        <v>796431709650</v>
      </c>
      <c r="J43" s="20">
        <v>800938297200.19104</v>
      </c>
      <c r="L43" s="20">
        <v>0</v>
      </c>
      <c r="N43" s="20">
        <v>0</v>
      </c>
      <c r="P43" s="20">
        <v>-8805000</v>
      </c>
      <c r="R43" s="20">
        <v>99337752519</v>
      </c>
      <c r="T43" s="20">
        <v>60834793</v>
      </c>
      <c r="V43" s="20">
        <v>11290</v>
      </c>
      <c r="X43" s="20">
        <v>695733805458</v>
      </c>
      <c r="Z43" s="20">
        <v>682738205332.828</v>
      </c>
      <c r="AB43" s="21">
        <f t="shared" si="0"/>
        <v>0.11328889539759229</v>
      </c>
    </row>
    <row r="44" spans="1:28" ht="21.75" customHeight="1" x14ac:dyDescent="0.2">
      <c r="A44" s="103" t="s">
        <v>54</v>
      </c>
      <c r="B44" s="103"/>
      <c r="C44" s="103"/>
      <c r="E44" s="104">
        <v>924111110</v>
      </c>
      <c r="F44" s="104"/>
      <c r="H44" s="20">
        <v>2071528904329</v>
      </c>
      <c r="J44" s="20">
        <v>1971342744529.74</v>
      </c>
      <c r="L44" s="20">
        <v>0</v>
      </c>
      <c r="N44" s="20">
        <v>0</v>
      </c>
      <c r="P44" s="20">
        <v>-25000000</v>
      </c>
      <c r="R44" s="20">
        <v>59667851250</v>
      </c>
      <c r="T44" s="20">
        <v>899111110</v>
      </c>
      <c r="V44" s="20">
        <v>2228</v>
      </c>
      <c r="X44" s="20">
        <v>2015487783248</v>
      </c>
      <c r="Z44" s="20">
        <v>1991300396739.1699</v>
      </c>
      <c r="AB44" s="21">
        <f t="shared" si="0"/>
        <v>0.33042273098133407</v>
      </c>
    </row>
    <row r="45" spans="1:28" ht="21.75" customHeight="1" x14ac:dyDescent="0.2">
      <c r="A45" s="103" t="s">
        <v>55</v>
      </c>
      <c r="B45" s="103"/>
      <c r="C45" s="103"/>
      <c r="E45" s="104">
        <v>257511534</v>
      </c>
      <c r="F45" s="104"/>
      <c r="H45" s="20">
        <v>552508121568</v>
      </c>
      <c r="J45" s="20">
        <v>247532022140.401</v>
      </c>
      <c r="L45" s="20">
        <v>0</v>
      </c>
      <c r="N45" s="20">
        <v>0</v>
      </c>
      <c r="P45" s="20">
        <v>0</v>
      </c>
      <c r="R45" s="20">
        <v>0</v>
      </c>
      <c r="T45" s="20">
        <v>257511534</v>
      </c>
      <c r="V45" s="20">
        <v>955</v>
      </c>
      <c r="X45" s="20">
        <v>552508121568</v>
      </c>
      <c r="Z45" s="20">
        <v>244460270055.92801</v>
      </c>
      <c r="AB45" s="21">
        <f t="shared" si="0"/>
        <v>4.0564060641270737E-2</v>
      </c>
    </row>
    <row r="46" spans="1:28" ht="21.75" customHeight="1" x14ac:dyDescent="0.2">
      <c r="A46" s="103" t="s">
        <v>56</v>
      </c>
      <c r="B46" s="103"/>
      <c r="C46" s="103"/>
      <c r="E46" s="104">
        <v>87036145</v>
      </c>
      <c r="F46" s="104"/>
      <c r="H46" s="20">
        <v>118530948677</v>
      </c>
      <c r="J46" s="20">
        <v>87383462736.622498</v>
      </c>
      <c r="L46" s="20">
        <v>0</v>
      </c>
      <c r="N46" s="20">
        <v>0</v>
      </c>
      <c r="P46" s="20">
        <v>-29755746</v>
      </c>
      <c r="R46" s="20">
        <v>30822121142</v>
      </c>
      <c r="T46" s="20">
        <v>57280399</v>
      </c>
      <c r="V46" s="20">
        <v>1017</v>
      </c>
      <c r="X46" s="20">
        <v>78007821170</v>
      </c>
      <c r="Z46" s="20">
        <v>57907553496.591103</v>
      </c>
      <c r="AB46" s="21">
        <f t="shared" si="0"/>
        <v>9.6087822822332278E-3</v>
      </c>
    </row>
    <row r="47" spans="1:28" ht="21.75" customHeight="1" x14ac:dyDescent="0.2">
      <c r="A47" s="103" t="s">
        <v>57</v>
      </c>
      <c r="B47" s="103"/>
      <c r="C47" s="103"/>
      <c r="E47" s="104">
        <v>45860124</v>
      </c>
      <c r="F47" s="104"/>
      <c r="H47" s="20">
        <v>191243428589</v>
      </c>
      <c r="J47" s="20">
        <v>132157455904.118</v>
      </c>
      <c r="L47" s="20">
        <v>0</v>
      </c>
      <c r="N47" s="20">
        <v>0</v>
      </c>
      <c r="P47" s="20">
        <v>0</v>
      </c>
      <c r="R47" s="20">
        <v>0</v>
      </c>
      <c r="T47" s="20">
        <v>45860124</v>
      </c>
      <c r="V47" s="20">
        <v>2717</v>
      </c>
      <c r="X47" s="20">
        <v>191243428589</v>
      </c>
      <c r="Z47" s="20">
        <v>123860575264.397</v>
      </c>
      <c r="AB47" s="21">
        <f t="shared" si="0"/>
        <v>2.0552574391487884E-2</v>
      </c>
    </row>
    <row r="48" spans="1:28" ht="21.75" customHeight="1" x14ac:dyDescent="0.2">
      <c r="A48" s="103" t="s">
        <v>58</v>
      </c>
      <c r="B48" s="103"/>
      <c r="C48" s="103"/>
      <c r="E48" s="104">
        <v>25894821</v>
      </c>
      <c r="F48" s="104"/>
      <c r="H48" s="20">
        <v>430063359123</v>
      </c>
      <c r="J48" s="20">
        <v>307087109503.547</v>
      </c>
      <c r="L48" s="20">
        <v>0</v>
      </c>
      <c r="N48" s="20">
        <v>0</v>
      </c>
      <c r="P48" s="20">
        <v>0</v>
      </c>
      <c r="R48" s="20">
        <v>0</v>
      </c>
      <c r="T48" s="20">
        <v>25894821</v>
      </c>
      <c r="V48" s="20">
        <v>11750</v>
      </c>
      <c r="X48" s="20">
        <v>430063359123</v>
      </c>
      <c r="Z48" s="20">
        <v>302453775076.83801</v>
      </c>
      <c r="AB48" s="21">
        <f t="shared" si="0"/>
        <v>5.018710512997164E-2</v>
      </c>
    </row>
    <row r="49" spans="1:28" ht="21.75" customHeight="1" x14ac:dyDescent="0.2">
      <c r="A49" s="103" t="s">
        <v>59</v>
      </c>
      <c r="B49" s="103"/>
      <c r="C49" s="103"/>
      <c r="E49" s="104">
        <v>43602714</v>
      </c>
      <c r="F49" s="104"/>
      <c r="H49" s="20">
        <v>713936723048</v>
      </c>
      <c r="J49" s="20">
        <v>623709768285.96301</v>
      </c>
      <c r="L49" s="20">
        <v>0</v>
      </c>
      <c r="N49" s="20">
        <v>0</v>
      </c>
      <c r="P49" s="20">
        <v>0</v>
      </c>
      <c r="R49" s="20">
        <v>0</v>
      </c>
      <c r="T49" s="20">
        <v>43602714</v>
      </c>
      <c r="V49" s="20">
        <v>14210</v>
      </c>
      <c r="X49" s="20">
        <v>713936723048</v>
      </c>
      <c r="Z49" s="20">
        <v>615907978272.65698</v>
      </c>
      <c r="AB49" s="21">
        <f t="shared" si="0"/>
        <v>0.10219954585822352</v>
      </c>
    </row>
    <row r="50" spans="1:28" ht="21.75" customHeight="1" x14ac:dyDescent="0.2">
      <c r="A50" s="103" t="s">
        <v>60</v>
      </c>
      <c r="B50" s="103"/>
      <c r="C50" s="103"/>
      <c r="E50" s="104">
        <v>32408701</v>
      </c>
      <c r="F50" s="104"/>
      <c r="H50" s="20">
        <v>183648999395</v>
      </c>
      <c r="J50" s="20">
        <v>412685284824.13</v>
      </c>
      <c r="L50" s="20">
        <v>0</v>
      </c>
      <c r="N50" s="20">
        <v>0</v>
      </c>
      <c r="P50" s="20">
        <v>-722000</v>
      </c>
      <c r="R50" s="20">
        <v>10033503321</v>
      </c>
      <c r="T50" s="20">
        <v>31686701</v>
      </c>
      <c r="V50" s="20">
        <v>13290</v>
      </c>
      <c r="X50" s="20">
        <v>179557672882</v>
      </c>
      <c r="Z50" s="20">
        <v>418610614565.07501</v>
      </c>
      <c r="AB50" s="21">
        <f t="shared" si="0"/>
        <v>6.946137444097758E-2</v>
      </c>
    </row>
    <row r="51" spans="1:28" ht="21.75" customHeight="1" x14ac:dyDescent="0.2">
      <c r="A51" s="103" t="s">
        <v>61</v>
      </c>
      <c r="B51" s="103"/>
      <c r="C51" s="103"/>
      <c r="E51" s="104">
        <v>121485005</v>
      </c>
      <c r="F51" s="104"/>
      <c r="H51" s="20">
        <v>406544689137</v>
      </c>
      <c r="J51" s="20">
        <v>656946200558.16003</v>
      </c>
      <c r="L51" s="20">
        <v>0</v>
      </c>
      <c r="N51" s="20">
        <v>0</v>
      </c>
      <c r="P51" s="20">
        <v>0</v>
      </c>
      <c r="R51" s="20">
        <v>0</v>
      </c>
      <c r="T51" s="20">
        <v>121485005</v>
      </c>
      <c r="V51" s="20">
        <v>5860</v>
      </c>
      <c r="X51" s="20">
        <v>406544689137</v>
      </c>
      <c r="Z51" s="20">
        <v>707666311630</v>
      </c>
      <c r="AB51" s="21">
        <f t="shared" si="0"/>
        <v>0.11742529439313944</v>
      </c>
    </row>
    <row r="52" spans="1:28" ht="21.75" customHeight="1" x14ac:dyDescent="0.2">
      <c r="A52" s="103" t="s">
        <v>62</v>
      </c>
      <c r="B52" s="103"/>
      <c r="C52" s="103"/>
      <c r="E52" s="104">
        <v>72647153</v>
      </c>
      <c r="F52" s="104"/>
      <c r="H52" s="20">
        <v>1074826053408</v>
      </c>
      <c r="J52" s="20">
        <v>939515880739.84595</v>
      </c>
      <c r="L52" s="20">
        <v>0</v>
      </c>
      <c r="N52" s="20">
        <v>0</v>
      </c>
      <c r="P52" s="20">
        <v>0</v>
      </c>
      <c r="R52" s="20">
        <v>0</v>
      </c>
      <c r="T52" s="20">
        <v>72647153</v>
      </c>
      <c r="V52" s="20">
        <v>14340</v>
      </c>
      <c r="X52" s="20">
        <v>1074826053408</v>
      </c>
      <c r="Z52" s="20">
        <v>1035561700980</v>
      </c>
      <c r="AB52" s="21">
        <f t="shared" si="0"/>
        <v>0.17183400651042341</v>
      </c>
    </row>
    <row r="53" spans="1:28" ht="21.75" customHeight="1" x14ac:dyDescent="0.2">
      <c r="A53" s="103" t="s">
        <v>63</v>
      </c>
      <c r="B53" s="103"/>
      <c r="C53" s="103"/>
      <c r="E53" s="104">
        <v>16677645</v>
      </c>
      <c r="F53" s="104"/>
      <c r="H53" s="20">
        <v>192069267354</v>
      </c>
      <c r="J53" s="20">
        <v>156334434701</v>
      </c>
      <c r="L53" s="20">
        <v>0</v>
      </c>
      <c r="N53" s="20">
        <v>0</v>
      </c>
      <c r="P53" s="20">
        <v>-3027000</v>
      </c>
      <c r="R53" s="20">
        <v>30089893500</v>
      </c>
      <c r="T53" s="20">
        <v>13650645</v>
      </c>
      <c r="V53" s="20">
        <v>10700</v>
      </c>
      <c r="X53" s="20">
        <v>157208609732</v>
      </c>
      <c r="Z53" s="20">
        <v>145192833186.07501</v>
      </c>
      <c r="AB53" s="21">
        <f t="shared" si="0"/>
        <v>2.4092302968864509E-2</v>
      </c>
    </row>
    <row r="54" spans="1:28" ht="21.75" customHeight="1" x14ac:dyDescent="0.2">
      <c r="A54" s="105" t="s">
        <v>64</v>
      </c>
      <c r="B54" s="105"/>
      <c r="C54" s="105"/>
      <c r="D54" s="10"/>
      <c r="E54" s="104">
        <v>66500000</v>
      </c>
      <c r="F54" s="104"/>
      <c r="H54" s="20">
        <v>199538016158</v>
      </c>
      <c r="J54" s="20">
        <v>203072486400</v>
      </c>
      <c r="L54" s="20">
        <v>0</v>
      </c>
      <c r="N54" s="20">
        <v>0</v>
      </c>
      <c r="P54" s="20">
        <v>-40200000</v>
      </c>
      <c r="R54" s="20">
        <v>139893750051</v>
      </c>
      <c r="T54" s="20">
        <v>26300000</v>
      </c>
      <c r="V54" s="20">
        <v>3372</v>
      </c>
      <c r="X54" s="22">
        <v>78915034957</v>
      </c>
      <c r="Z54" s="22">
        <v>88155932580</v>
      </c>
      <c r="AB54" s="21">
        <f t="shared" si="0"/>
        <v>1.462799085612063E-2</v>
      </c>
    </row>
    <row r="55" spans="1:28" ht="21.75" customHeight="1" thickBot="1" x14ac:dyDescent="0.25">
      <c r="A55" s="106" t="s">
        <v>65</v>
      </c>
      <c r="B55" s="106"/>
      <c r="C55" s="106"/>
      <c r="D55" s="106"/>
      <c r="E55" s="16"/>
      <c r="F55" s="20"/>
      <c r="H55" s="26">
        <v>33948466868528</v>
      </c>
      <c r="J55" s="26">
        <f>SUM(J9:J54)</f>
        <v>35382043132175.922</v>
      </c>
      <c r="L55" s="20"/>
      <c r="N55" s="26">
        <v>0</v>
      </c>
      <c r="P55" s="20"/>
      <c r="R55" s="26">
        <v>1408577481325</v>
      </c>
      <c r="T55" s="20"/>
      <c r="V55" s="20"/>
      <c r="X55" s="24">
        <v>29773040672719</v>
      </c>
      <c r="Z55" s="24">
        <f>SUM(Z9:Z54)</f>
        <v>30546841909493.188</v>
      </c>
      <c r="AB55" s="25">
        <f>SUM(AB9:AB54)</f>
        <v>5.0687334483125115</v>
      </c>
    </row>
    <row r="56" spans="1:28" ht="13.5" thickTop="1" x14ac:dyDescent="0.2"/>
    <row r="57" spans="1:28" ht="18.75" x14ac:dyDescent="0.2">
      <c r="J57" s="27"/>
      <c r="Z57" s="20"/>
    </row>
  </sheetData>
  <mergeCells count="106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52:C52"/>
    <mergeCell ref="E52:F52"/>
    <mergeCell ref="A53:C53"/>
    <mergeCell ref="E53:F53"/>
    <mergeCell ref="A54:C54"/>
    <mergeCell ref="E54:F54"/>
    <mergeCell ref="A55:D55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145"/>
  <sheetViews>
    <sheetView rightToLeft="1" view="pageBreakPreview" zoomScale="82" zoomScaleNormal="96" zoomScaleSheetLayoutView="82" workbookViewId="0">
      <selection activeCell="E18" sqref="E18"/>
    </sheetView>
  </sheetViews>
  <sheetFormatPr defaultRowHeight="12.75" x14ac:dyDescent="0.2"/>
  <cols>
    <col min="1" max="1" width="49.7109375" style="59" customWidth="1"/>
    <col min="2" max="2" width="5.28515625" style="59" customWidth="1"/>
    <col min="3" max="3" width="17.85546875" style="59" bestFit="1" customWidth="1"/>
    <col min="4" max="4" width="1.28515625" style="59" customWidth="1"/>
    <col min="5" max="5" width="17" style="59" bestFit="1" customWidth="1"/>
    <col min="6" max="6" width="1.28515625" style="59" customWidth="1"/>
    <col min="7" max="7" width="17" style="59" bestFit="1" customWidth="1"/>
    <col min="8" max="8" width="1.28515625" style="59" customWidth="1"/>
    <col min="9" max="9" width="17.7109375" style="59" bestFit="1" customWidth="1"/>
    <col min="10" max="10" width="1.28515625" style="59" customWidth="1"/>
    <col min="11" max="11" width="19" style="59" bestFit="1" customWidth="1"/>
    <col min="12" max="12" width="1.28515625" style="59" customWidth="1"/>
    <col min="13" max="13" width="18.7109375" style="59" bestFit="1" customWidth="1"/>
    <col min="14" max="14" width="1.28515625" style="59" customWidth="1"/>
    <col min="15" max="15" width="18.7109375" style="59" bestFit="1" customWidth="1"/>
    <col min="16" max="16" width="1.28515625" style="59" customWidth="1"/>
    <col min="17" max="17" width="19" style="59" bestFit="1" customWidth="1"/>
    <col min="18" max="18" width="0.28515625" style="59" customWidth="1"/>
    <col min="19" max="16384" width="9.140625" style="59"/>
  </cols>
  <sheetData>
    <row r="1" spans="1:17" ht="29.1" customHeight="1" x14ac:dyDescent="0.2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</row>
    <row r="2" spans="1:17" ht="21.75" customHeight="1" x14ac:dyDescent="0.2">
      <c r="A2" s="128" t="s">
        <v>511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</row>
    <row r="3" spans="1:17" ht="21.75" customHeight="1" x14ac:dyDescent="0.2">
      <c r="A3" s="128" t="s">
        <v>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</row>
    <row r="4" spans="1:17" ht="14.45" customHeight="1" x14ac:dyDescent="0.2"/>
    <row r="5" spans="1:17" ht="14.45" customHeight="1" x14ac:dyDescent="0.2">
      <c r="A5" s="68" t="s">
        <v>567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</row>
    <row r="6" spans="1:17" ht="14.45" customHeight="1" x14ac:dyDescent="0.2">
      <c r="C6" s="125" t="s">
        <v>529</v>
      </c>
      <c r="D6" s="125"/>
      <c r="E6" s="125"/>
      <c r="F6" s="125"/>
      <c r="G6" s="125"/>
      <c r="H6" s="125"/>
      <c r="I6" s="125"/>
      <c r="K6" s="125" t="s">
        <v>530</v>
      </c>
      <c r="L6" s="125"/>
      <c r="M6" s="125"/>
      <c r="N6" s="125"/>
      <c r="O6" s="125"/>
      <c r="P6" s="125"/>
      <c r="Q6" s="125"/>
    </row>
    <row r="7" spans="1:17" ht="14.45" customHeight="1" x14ac:dyDescent="0.2">
      <c r="C7" s="61"/>
      <c r="D7" s="61"/>
      <c r="E7" s="61"/>
      <c r="F7" s="61"/>
      <c r="G7" s="61"/>
      <c r="H7" s="61"/>
      <c r="I7" s="61"/>
      <c r="K7" s="61"/>
      <c r="L7" s="61"/>
      <c r="M7" s="61"/>
      <c r="N7" s="61"/>
      <c r="O7" s="61"/>
      <c r="P7" s="61"/>
      <c r="Q7" s="61"/>
    </row>
    <row r="8" spans="1:17" ht="14.45" customHeight="1" x14ac:dyDescent="0.2">
      <c r="A8" s="62" t="s">
        <v>568</v>
      </c>
      <c r="C8" s="62" t="s">
        <v>569</v>
      </c>
      <c r="E8" s="62" t="s">
        <v>533</v>
      </c>
      <c r="G8" s="62" t="s">
        <v>534</v>
      </c>
      <c r="I8" s="62" t="s">
        <v>65</v>
      </c>
      <c r="K8" s="62" t="s">
        <v>569</v>
      </c>
      <c r="M8" s="62" t="s">
        <v>533</v>
      </c>
      <c r="O8" s="62" t="s">
        <v>534</v>
      </c>
      <c r="Q8" s="62" t="s">
        <v>65</v>
      </c>
    </row>
    <row r="9" spans="1:17" ht="21.75" customHeight="1" x14ac:dyDescent="0.2">
      <c r="A9" s="69" t="s">
        <v>589</v>
      </c>
      <c r="C9" s="63">
        <v>0</v>
      </c>
      <c r="E9" s="63">
        <v>0</v>
      </c>
      <c r="G9" s="63">
        <v>0</v>
      </c>
      <c r="I9" s="63">
        <f>C9+E9+G9</f>
        <v>0</v>
      </c>
      <c r="K9" s="63">
        <v>509575411313</v>
      </c>
      <c r="M9" s="63">
        <v>0</v>
      </c>
      <c r="O9" s="63">
        <v>34645227611</v>
      </c>
      <c r="Q9" s="63">
        <f>K9+M9+O9</f>
        <v>544220638924</v>
      </c>
    </row>
    <row r="10" spans="1:17" ht="21.75" customHeight="1" x14ac:dyDescent="0.2">
      <c r="A10" s="60" t="s">
        <v>231</v>
      </c>
      <c r="C10" s="65">
        <v>175272061032</v>
      </c>
      <c r="E10" s="65">
        <v>0</v>
      </c>
      <c r="G10" s="65">
        <v>0</v>
      </c>
      <c r="I10" s="65">
        <f t="shared" ref="I10:I73" si="0">C10+E10+G10</f>
        <v>175272061032</v>
      </c>
      <c r="K10" s="65">
        <v>1105659514088</v>
      </c>
      <c r="M10" s="65">
        <v>-800953437500</v>
      </c>
      <c r="O10" s="65">
        <v>0</v>
      </c>
      <c r="Q10" s="65">
        <f t="shared" ref="Q10:Q73" si="1">K10+M10+O10</f>
        <v>304706076588</v>
      </c>
    </row>
    <row r="11" spans="1:17" ht="21.75" customHeight="1" x14ac:dyDescent="0.2">
      <c r="A11" s="60" t="s">
        <v>342</v>
      </c>
      <c r="C11" s="65">
        <v>48520543533</v>
      </c>
      <c r="E11" s="65">
        <v>0</v>
      </c>
      <c r="G11" s="65">
        <v>0</v>
      </c>
      <c r="I11" s="65">
        <f t="shared" si="0"/>
        <v>48520543533</v>
      </c>
      <c r="K11" s="65">
        <v>48520543533</v>
      </c>
      <c r="M11" s="65">
        <v>0</v>
      </c>
      <c r="O11" s="65">
        <v>0</v>
      </c>
      <c r="Q11" s="65">
        <f t="shared" si="1"/>
        <v>48520543533</v>
      </c>
    </row>
    <row r="12" spans="1:17" ht="21.75" customHeight="1" x14ac:dyDescent="0.2">
      <c r="A12" s="60" t="s">
        <v>346</v>
      </c>
      <c r="C12" s="65">
        <v>391396564096</v>
      </c>
      <c r="E12" s="65">
        <v>0</v>
      </c>
      <c r="G12" s="65">
        <v>0</v>
      </c>
      <c r="I12" s="65">
        <f t="shared" si="0"/>
        <v>391396564096</v>
      </c>
      <c r="K12" s="65">
        <v>454525042176</v>
      </c>
      <c r="M12" s="65">
        <v>0</v>
      </c>
      <c r="O12" s="65">
        <v>0</v>
      </c>
      <c r="Q12" s="65">
        <f t="shared" si="1"/>
        <v>454525042176</v>
      </c>
    </row>
    <row r="13" spans="1:17" ht="21.75" customHeight="1" x14ac:dyDescent="0.2">
      <c r="A13" s="60" t="s">
        <v>347</v>
      </c>
      <c r="C13" s="65">
        <v>78136966765</v>
      </c>
      <c r="E13" s="65">
        <v>0</v>
      </c>
      <c r="G13" s="65">
        <v>0</v>
      </c>
      <c r="I13" s="65">
        <f t="shared" si="0"/>
        <v>78136966765</v>
      </c>
      <c r="K13" s="65">
        <v>90739703340</v>
      </c>
      <c r="M13" s="65">
        <v>0</v>
      </c>
      <c r="O13" s="65">
        <v>0</v>
      </c>
      <c r="Q13" s="65">
        <f t="shared" si="1"/>
        <v>90739703340</v>
      </c>
    </row>
    <row r="14" spans="1:17" ht="21.75" customHeight="1" x14ac:dyDescent="0.2">
      <c r="A14" s="60" t="s">
        <v>336</v>
      </c>
      <c r="C14" s="65">
        <v>49064578821</v>
      </c>
      <c r="E14" s="65">
        <v>-493233325532</v>
      </c>
      <c r="G14" s="65">
        <v>0</v>
      </c>
      <c r="I14" s="65">
        <f t="shared" si="0"/>
        <v>-444168746711</v>
      </c>
      <c r="K14" s="65">
        <v>49064578821</v>
      </c>
      <c r="M14" s="65">
        <v>-493233325532</v>
      </c>
      <c r="O14" s="65">
        <v>0</v>
      </c>
      <c r="Q14" s="65">
        <f t="shared" si="1"/>
        <v>-444168746711</v>
      </c>
    </row>
    <row r="15" spans="1:17" ht="21.75" customHeight="1" x14ac:dyDescent="0.2">
      <c r="A15" s="60" t="s">
        <v>203</v>
      </c>
      <c r="C15" s="65">
        <v>63417992815</v>
      </c>
      <c r="E15" s="65">
        <v>0</v>
      </c>
      <c r="G15" s="65">
        <v>0</v>
      </c>
      <c r="I15" s="65">
        <f t="shared" si="0"/>
        <v>63417992815</v>
      </c>
      <c r="K15" s="65">
        <v>127366999423</v>
      </c>
      <c r="M15" s="65">
        <v>-125425451531</v>
      </c>
      <c r="O15" s="65">
        <v>-5017218</v>
      </c>
      <c r="Q15" s="65">
        <f t="shared" si="1"/>
        <v>1936530674</v>
      </c>
    </row>
    <row r="16" spans="1:17" ht="21.75" customHeight="1" x14ac:dyDescent="0.2">
      <c r="A16" s="60" t="s">
        <v>200</v>
      </c>
      <c r="C16" s="65">
        <v>120988730365</v>
      </c>
      <c r="E16" s="65">
        <v>-448110145311</v>
      </c>
      <c r="G16" s="65">
        <v>0</v>
      </c>
      <c r="I16" s="65">
        <f t="shared" si="0"/>
        <v>-327121414946</v>
      </c>
      <c r="K16" s="65">
        <v>243403513782</v>
      </c>
      <c r="M16" s="65">
        <v>-462408692188</v>
      </c>
      <c r="O16" s="65">
        <v>-5832843</v>
      </c>
      <c r="Q16" s="65">
        <f t="shared" si="1"/>
        <v>-219011011249</v>
      </c>
    </row>
    <row r="17" spans="1:17" ht="21.75" customHeight="1" x14ac:dyDescent="0.2">
      <c r="A17" s="60" t="s">
        <v>143</v>
      </c>
      <c r="C17" s="65">
        <v>71122174744</v>
      </c>
      <c r="E17" s="65">
        <v>0</v>
      </c>
      <c r="G17" s="65">
        <v>0</v>
      </c>
      <c r="I17" s="65">
        <f t="shared" si="0"/>
        <v>71122174744</v>
      </c>
      <c r="K17" s="65">
        <v>377209075222</v>
      </c>
      <c r="M17" s="65">
        <v>-250407812548</v>
      </c>
      <c r="O17" s="65">
        <v>0</v>
      </c>
      <c r="Q17" s="65">
        <f t="shared" si="1"/>
        <v>126801262674</v>
      </c>
    </row>
    <row r="18" spans="1:17" ht="21.75" customHeight="1" x14ac:dyDescent="0.2">
      <c r="A18" s="60" t="s">
        <v>268</v>
      </c>
      <c r="C18" s="65">
        <v>85917361761</v>
      </c>
      <c r="E18" s="65">
        <v>0</v>
      </c>
      <c r="G18" s="65">
        <v>0</v>
      </c>
      <c r="I18" s="65">
        <f t="shared" si="0"/>
        <v>85917361761</v>
      </c>
      <c r="K18" s="65">
        <v>532288048800</v>
      </c>
      <c r="M18" s="65">
        <v>-300489375000</v>
      </c>
      <c r="O18" s="65">
        <v>0</v>
      </c>
      <c r="Q18" s="65">
        <f t="shared" si="1"/>
        <v>231798673800</v>
      </c>
    </row>
    <row r="19" spans="1:17" ht="21.75" customHeight="1" x14ac:dyDescent="0.2">
      <c r="A19" s="60" t="s">
        <v>315</v>
      </c>
      <c r="C19" s="65">
        <v>208783364443</v>
      </c>
      <c r="E19" s="65">
        <v>924005101255</v>
      </c>
      <c r="G19" s="65">
        <v>0</v>
      </c>
      <c r="I19" s="65">
        <f t="shared" si="0"/>
        <v>1132788465698</v>
      </c>
      <c r="K19" s="65">
        <v>669737513333</v>
      </c>
      <c r="M19" s="65">
        <v>975093903864</v>
      </c>
      <c r="O19" s="65">
        <v>0</v>
      </c>
      <c r="Q19" s="65">
        <f t="shared" si="1"/>
        <v>1644831417197</v>
      </c>
    </row>
    <row r="20" spans="1:17" ht="21.75" customHeight="1" x14ac:dyDescent="0.2">
      <c r="A20" s="60" t="s">
        <v>123</v>
      </c>
      <c r="C20" s="65">
        <v>14598027379</v>
      </c>
      <c r="E20" s="65">
        <v>30725548415</v>
      </c>
      <c r="G20" s="65">
        <v>1606839198</v>
      </c>
      <c r="I20" s="65">
        <f t="shared" si="0"/>
        <v>46930414992</v>
      </c>
      <c r="K20" s="65">
        <v>79111890323</v>
      </c>
      <c r="M20" s="65">
        <v>164856647011</v>
      </c>
      <c r="O20" s="65">
        <v>1606839198</v>
      </c>
      <c r="Q20" s="65">
        <f t="shared" si="1"/>
        <v>245575376532</v>
      </c>
    </row>
    <row r="21" spans="1:17" ht="21.75" customHeight="1" x14ac:dyDescent="0.2">
      <c r="A21" s="60" t="s">
        <v>313</v>
      </c>
      <c r="C21" s="65">
        <v>23162152080</v>
      </c>
      <c r="E21" s="65">
        <v>0</v>
      </c>
      <c r="G21" s="65">
        <v>0</v>
      </c>
      <c r="I21" s="65">
        <f t="shared" si="0"/>
        <v>23162152080</v>
      </c>
      <c r="K21" s="65">
        <v>64948627431</v>
      </c>
      <c r="M21" s="65">
        <v>86196847187</v>
      </c>
      <c r="O21" s="65">
        <v>0</v>
      </c>
      <c r="Q21" s="65">
        <f t="shared" si="1"/>
        <v>151145474618</v>
      </c>
    </row>
    <row r="22" spans="1:17" ht="21.75" customHeight="1" x14ac:dyDescent="0.2">
      <c r="A22" s="60" t="s">
        <v>310</v>
      </c>
      <c r="C22" s="65">
        <v>23162152080</v>
      </c>
      <c r="E22" s="65">
        <v>0</v>
      </c>
      <c r="G22" s="65">
        <v>0</v>
      </c>
      <c r="I22" s="65">
        <f t="shared" si="0"/>
        <v>23162152080</v>
      </c>
      <c r="K22" s="65">
        <v>71151086448</v>
      </c>
      <c r="M22" s="65">
        <v>155303099749</v>
      </c>
      <c r="O22" s="65">
        <v>0</v>
      </c>
      <c r="Q22" s="65">
        <f t="shared" si="1"/>
        <v>226454186197</v>
      </c>
    </row>
    <row r="23" spans="1:17" ht="21.75" customHeight="1" x14ac:dyDescent="0.2">
      <c r="A23" s="60" t="s">
        <v>307</v>
      </c>
      <c r="C23" s="65">
        <v>22751277210</v>
      </c>
      <c r="E23" s="65">
        <v>0</v>
      </c>
      <c r="G23" s="65">
        <v>0</v>
      </c>
      <c r="I23" s="65">
        <f t="shared" si="0"/>
        <v>22751277210</v>
      </c>
      <c r="K23" s="65">
        <v>68267603441</v>
      </c>
      <c r="M23" s="65">
        <v>91166819068</v>
      </c>
      <c r="O23" s="65">
        <v>0</v>
      </c>
      <c r="Q23" s="65">
        <f t="shared" si="1"/>
        <v>159434422509</v>
      </c>
    </row>
    <row r="24" spans="1:17" ht="21.75" customHeight="1" x14ac:dyDescent="0.2">
      <c r="A24" s="60" t="s">
        <v>140</v>
      </c>
      <c r="C24" s="65">
        <v>386216012531</v>
      </c>
      <c r="E24" s="65">
        <v>-337598267807</v>
      </c>
      <c r="G24" s="65">
        <v>-250860937</v>
      </c>
      <c r="I24" s="65">
        <f t="shared" si="0"/>
        <v>48366883787</v>
      </c>
      <c r="K24" s="65">
        <v>2672691925878</v>
      </c>
      <c r="M24" s="65">
        <v>-1507076221507</v>
      </c>
      <c r="O24" s="65">
        <v>-250860937</v>
      </c>
      <c r="Q24" s="65">
        <f t="shared" si="1"/>
        <v>1165364843434</v>
      </c>
    </row>
    <row r="25" spans="1:17" ht="21.75" customHeight="1" x14ac:dyDescent="0.2">
      <c r="A25" s="60" t="s">
        <v>859</v>
      </c>
      <c r="C25" s="65">
        <v>0</v>
      </c>
      <c r="E25" s="65">
        <v>0</v>
      </c>
      <c r="G25" s="65">
        <v>0</v>
      </c>
      <c r="I25" s="65">
        <f t="shared" si="0"/>
        <v>0</v>
      </c>
      <c r="K25" s="59">
        <v>0</v>
      </c>
      <c r="M25" s="65">
        <v>0</v>
      </c>
      <c r="O25" s="65">
        <v>0</v>
      </c>
      <c r="Q25" s="65">
        <f t="shared" si="1"/>
        <v>0</v>
      </c>
    </row>
    <row r="26" spans="1:17" ht="21.75" customHeight="1" x14ac:dyDescent="0.2">
      <c r="A26" s="60" t="s">
        <v>326</v>
      </c>
      <c r="C26" s="65">
        <v>27946057659</v>
      </c>
      <c r="E26" s="65">
        <v>99981874999</v>
      </c>
      <c r="G26" s="65">
        <v>0</v>
      </c>
      <c r="I26" s="65">
        <f t="shared" si="0"/>
        <v>127927932658</v>
      </c>
      <c r="K26" s="65">
        <v>200793488129</v>
      </c>
      <c r="M26" s="65">
        <v>-181250000</v>
      </c>
      <c r="O26" s="65">
        <v>0</v>
      </c>
      <c r="Q26" s="65">
        <f t="shared" si="1"/>
        <v>200612238129</v>
      </c>
    </row>
    <row r="27" spans="1:17" ht="21.75" customHeight="1" x14ac:dyDescent="0.2">
      <c r="A27" s="60" t="s">
        <v>228</v>
      </c>
      <c r="C27" s="65">
        <v>125190271427</v>
      </c>
      <c r="E27" s="65">
        <v>-394706921400</v>
      </c>
      <c r="G27" s="65">
        <v>0</v>
      </c>
      <c r="I27" s="65">
        <f t="shared" si="0"/>
        <v>-269516649973</v>
      </c>
      <c r="K27" s="65">
        <v>943952974545</v>
      </c>
      <c r="M27" s="65">
        <v>-845330804463</v>
      </c>
      <c r="O27" s="65">
        <v>-59938543</v>
      </c>
      <c r="Q27" s="65">
        <f t="shared" si="1"/>
        <v>98562231539</v>
      </c>
    </row>
    <row r="28" spans="1:17" ht="21.75" customHeight="1" x14ac:dyDescent="0.2">
      <c r="A28" s="60" t="s">
        <v>244</v>
      </c>
      <c r="C28" s="65">
        <v>34726129994</v>
      </c>
      <c r="E28" s="65">
        <v>0</v>
      </c>
      <c r="G28" s="65">
        <v>0</v>
      </c>
      <c r="I28" s="65">
        <f t="shared" si="0"/>
        <v>34726129994</v>
      </c>
      <c r="K28" s="65">
        <v>261096910367</v>
      </c>
      <c r="M28" s="65">
        <v>-120195750000</v>
      </c>
      <c r="O28" s="65">
        <v>0</v>
      </c>
      <c r="Q28" s="65">
        <f t="shared" si="1"/>
        <v>140901160367</v>
      </c>
    </row>
    <row r="29" spans="1:17" ht="21.75" customHeight="1" x14ac:dyDescent="0.2">
      <c r="A29" s="60" t="s">
        <v>241</v>
      </c>
      <c r="C29" s="65">
        <v>148828937120</v>
      </c>
      <c r="E29" s="65">
        <v>0</v>
      </c>
      <c r="G29" s="65">
        <v>0</v>
      </c>
      <c r="I29" s="65">
        <f t="shared" si="0"/>
        <v>148828937120</v>
      </c>
      <c r="K29" s="65">
        <v>1314705286752</v>
      </c>
      <c r="M29" s="65">
        <v>-500815625000</v>
      </c>
      <c r="O29" s="65">
        <v>-60000000</v>
      </c>
      <c r="Q29" s="65">
        <f t="shared" si="1"/>
        <v>813829661752</v>
      </c>
    </row>
    <row r="30" spans="1:17" ht="21.75" customHeight="1" x14ac:dyDescent="0.2">
      <c r="A30" s="60" t="s">
        <v>305</v>
      </c>
      <c r="C30" s="65">
        <v>50666969591</v>
      </c>
      <c r="E30" s="65">
        <v>-40633233891</v>
      </c>
      <c r="G30" s="65">
        <v>0</v>
      </c>
      <c r="I30" s="65">
        <f t="shared" si="0"/>
        <v>10033735700</v>
      </c>
      <c r="K30" s="65">
        <v>131158778501</v>
      </c>
      <c r="M30" s="65">
        <v>171557128800</v>
      </c>
      <c r="O30" s="65">
        <v>0</v>
      </c>
      <c r="Q30" s="65">
        <f t="shared" si="1"/>
        <v>302715907301</v>
      </c>
    </row>
    <row r="31" spans="1:17" ht="21.75" customHeight="1" x14ac:dyDescent="0.2">
      <c r="A31" s="60" t="s">
        <v>332</v>
      </c>
      <c r="C31" s="65">
        <v>426902454544</v>
      </c>
      <c r="E31" s="65">
        <v>0</v>
      </c>
      <c r="G31" s="65">
        <v>0</v>
      </c>
      <c r="I31" s="65">
        <f t="shared" si="0"/>
        <v>426902454544</v>
      </c>
      <c r="K31" s="65">
        <v>3611801007583</v>
      </c>
      <c r="M31" s="65">
        <v>-3524999818</v>
      </c>
      <c r="O31" s="65">
        <v>0</v>
      </c>
      <c r="Q31" s="65">
        <f t="shared" si="1"/>
        <v>3608276007765</v>
      </c>
    </row>
    <row r="32" spans="1:17" ht="21.75" customHeight="1" x14ac:dyDescent="0.2">
      <c r="A32" s="60" t="s">
        <v>157</v>
      </c>
      <c r="C32" s="65">
        <v>141610928700</v>
      </c>
      <c r="E32" s="65">
        <v>0</v>
      </c>
      <c r="G32" s="65">
        <v>0</v>
      </c>
      <c r="I32" s="65">
        <f t="shared" si="0"/>
        <v>141610928700</v>
      </c>
      <c r="K32" s="65">
        <v>1640382028211</v>
      </c>
      <c r="M32" s="65">
        <v>-550897187500</v>
      </c>
      <c r="O32" s="65">
        <v>0</v>
      </c>
      <c r="Q32" s="65">
        <f t="shared" si="1"/>
        <v>1089484840711</v>
      </c>
    </row>
    <row r="33" spans="1:17" ht="21.75" customHeight="1" x14ac:dyDescent="0.2">
      <c r="A33" s="60" t="s">
        <v>339</v>
      </c>
      <c r="C33" s="65">
        <v>163931990250</v>
      </c>
      <c r="E33" s="65">
        <v>101144210937</v>
      </c>
      <c r="G33" s="65">
        <v>0</v>
      </c>
      <c r="I33" s="65">
        <f t="shared" si="0"/>
        <v>265076201187</v>
      </c>
      <c r="K33" s="65">
        <v>943467154054</v>
      </c>
      <c r="M33" s="65">
        <v>101144210937</v>
      </c>
      <c r="O33" s="65">
        <v>168040150000</v>
      </c>
      <c r="Q33" s="65">
        <f t="shared" si="1"/>
        <v>1212651514991</v>
      </c>
    </row>
    <row r="34" spans="1:17" ht="21.75" customHeight="1" x14ac:dyDescent="0.2">
      <c r="A34" s="60" t="s">
        <v>859</v>
      </c>
      <c r="C34" s="65">
        <v>0</v>
      </c>
      <c r="E34" s="65">
        <v>0</v>
      </c>
      <c r="G34" s="65">
        <v>0</v>
      </c>
      <c r="I34" s="65">
        <f t="shared" si="0"/>
        <v>0</v>
      </c>
      <c r="K34" s="65">
        <v>2058810815717</v>
      </c>
      <c r="M34" s="65">
        <v>0</v>
      </c>
      <c r="O34" s="65">
        <v>0</v>
      </c>
      <c r="Q34" s="65">
        <f t="shared" si="1"/>
        <v>2058810815717</v>
      </c>
    </row>
    <row r="35" spans="1:17" ht="21.75" customHeight="1" x14ac:dyDescent="0.2">
      <c r="A35" s="60" t="s">
        <v>329</v>
      </c>
      <c r="C35" s="65">
        <v>116282088408</v>
      </c>
      <c r="E35" s="65">
        <v>0</v>
      </c>
      <c r="G35" s="65">
        <v>0</v>
      </c>
      <c r="I35" s="65">
        <f t="shared" si="0"/>
        <v>116282088408</v>
      </c>
      <c r="K35" s="65">
        <v>1380278781456</v>
      </c>
      <c r="M35" s="65">
        <v>-45461266</v>
      </c>
      <c r="O35" s="65">
        <v>-244973645</v>
      </c>
      <c r="Q35" s="65">
        <f t="shared" si="1"/>
        <v>1379988346545</v>
      </c>
    </row>
    <row r="36" spans="1:17" ht="21.75" customHeight="1" x14ac:dyDescent="0.2">
      <c r="A36" s="60" t="s">
        <v>302</v>
      </c>
      <c r="C36" s="65">
        <v>552891650748</v>
      </c>
      <c r="E36" s="65">
        <v>315720470491</v>
      </c>
      <c r="G36" s="65">
        <v>0</v>
      </c>
      <c r="I36" s="65">
        <f t="shared" si="0"/>
        <v>868612121239</v>
      </c>
      <c r="K36" s="65">
        <v>5850368626345</v>
      </c>
      <c r="M36" s="65">
        <v>698116631252</v>
      </c>
      <c r="O36" s="65">
        <v>150143301160</v>
      </c>
      <c r="Q36" s="65">
        <f t="shared" si="1"/>
        <v>6698628558757</v>
      </c>
    </row>
    <row r="37" spans="1:17" ht="21.75" customHeight="1" x14ac:dyDescent="0.2">
      <c r="A37" s="60" t="s">
        <v>299</v>
      </c>
      <c r="C37" s="65">
        <v>89293630</v>
      </c>
      <c r="E37" s="65">
        <v>0</v>
      </c>
      <c r="G37" s="65">
        <v>0</v>
      </c>
      <c r="I37" s="65">
        <f t="shared" si="0"/>
        <v>89293630</v>
      </c>
      <c r="K37" s="65">
        <v>345839443860</v>
      </c>
      <c r="M37" s="65">
        <v>210174564</v>
      </c>
      <c r="O37" s="65">
        <v>84392268362</v>
      </c>
      <c r="Q37" s="65">
        <f t="shared" si="1"/>
        <v>430441886786</v>
      </c>
    </row>
    <row r="38" spans="1:17" ht="21.75" customHeight="1" x14ac:dyDescent="0.2">
      <c r="A38" s="60" t="s">
        <v>296</v>
      </c>
      <c r="C38" s="65">
        <v>79343181615</v>
      </c>
      <c r="E38" s="65">
        <v>0</v>
      </c>
      <c r="G38" s="65">
        <v>0</v>
      </c>
      <c r="I38" s="65">
        <f t="shared" si="0"/>
        <v>79343181615</v>
      </c>
      <c r="K38" s="65">
        <v>905092410870</v>
      </c>
      <c r="M38" s="65">
        <v>-20068331628</v>
      </c>
      <c r="O38" s="65">
        <v>0</v>
      </c>
      <c r="Q38" s="65">
        <f t="shared" si="1"/>
        <v>885024079242</v>
      </c>
    </row>
    <row r="39" spans="1:17" ht="21.75" customHeight="1" x14ac:dyDescent="0.2">
      <c r="A39" s="60" t="s">
        <v>225</v>
      </c>
      <c r="C39" s="65">
        <v>279445098193</v>
      </c>
      <c r="E39" s="65">
        <v>-394994932089</v>
      </c>
      <c r="G39" s="65">
        <v>0</v>
      </c>
      <c r="I39" s="65">
        <f t="shared" si="0"/>
        <v>-115549833896</v>
      </c>
      <c r="K39" s="65">
        <v>3296084509912</v>
      </c>
      <c r="M39" s="65">
        <v>-844863878561</v>
      </c>
      <c r="O39" s="65">
        <v>50240894</v>
      </c>
      <c r="Q39" s="65">
        <f t="shared" si="1"/>
        <v>2451270872245</v>
      </c>
    </row>
    <row r="40" spans="1:17" ht="21.75" customHeight="1" x14ac:dyDescent="0.2">
      <c r="A40" s="60" t="s">
        <v>293</v>
      </c>
      <c r="C40" s="65">
        <v>342613957038</v>
      </c>
      <c r="E40" s="65">
        <v>426978381389</v>
      </c>
      <c r="G40" s="65">
        <v>0</v>
      </c>
      <c r="I40" s="65">
        <f t="shared" si="0"/>
        <v>769592338427</v>
      </c>
      <c r="K40" s="65">
        <v>4097312253954</v>
      </c>
      <c r="M40" s="65">
        <v>379395822041</v>
      </c>
      <c r="O40" s="65">
        <v>0</v>
      </c>
      <c r="Q40" s="65">
        <f t="shared" si="1"/>
        <v>4476708075995</v>
      </c>
    </row>
    <row r="41" spans="1:17" ht="21.75" customHeight="1" x14ac:dyDescent="0.2">
      <c r="A41" s="60" t="s">
        <v>197</v>
      </c>
      <c r="C41" s="65">
        <v>218087916608</v>
      </c>
      <c r="E41" s="65">
        <v>-556558554274</v>
      </c>
      <c r="G41" s="65">
        <v>0</v>
      </c>
      <c r="I41" s="65">
        <f t="shared" si="0"/>
        <v>-338470637666</v>
      </c>
      <c r="K41" s="65">
        <v>2584311952464</v>
      </c>
      <c r="M41" s="65">
        <v>-1501521274932</v>
      </c>
      <c r="O41" s="65">
        <v>-59739168</v>
      </c>
      <c r="Q41" s="65">
        <f t="shared" si="1"/>
        <v>1082730938364</v>
      </c>
    </row>
    <row r="42" spans="1:17" ht="21.75" customHeight="1" x14ac:dyDescent="0.2">
      <c r="A42" s="60" t="s">
        <v>853</v>
      </c>
      <c r="C42" s="65">
        <v>0</v>
      </c>
      <c r="E42" s="65">
        <v>0</v>
      </c>
      <c r="G42" s="65">
        <v>0</v>
      </c>
      <c r="I42" s="65">
        <f t="shared" si="0"/>
        <v>0</v>
      </c>
      <c r="K42" s="65">
        <v>1750000000</v>
      </c>
      <c r="M42" s="65">
        <v>0</v>
      </c>
      <c r="O42" s="65">
        <v>0</v>
      </c>
      <c r="Q42" s="65">
        <f t="shared" si="1"/>
        <v>1750000000</v>
      </c>
    </row>
    <row r="43" spans="1:17" ht="21.75" customHeight="1" x14ac:dyDescent="0.2">
      <c r="A43" s="60" t="s">
        <v>323</v>
      </c>
      <c r="C43" s="65">
        <v>31802264443</v>
      </c>
      <c r="E43" s="65">
        <v>0</v>
      </c>
      <c r="G43" s="65">
        <v>0</v>
      </c>
      <c r="I43" s="65">
        <f t="shared" si="0"/>
        <v>31802264443</v>
      </c>
      <c r="K43" s="65">
        <v>433889390865</v>
      </c>
      <c r="M43" s="65">
        <v>-149972812500</v>
      </c>
      <c r="O43" s="65">
        <v>0</v>
      </c>
      <c r="Q43" s="65">
        <f t="shared" si="1"/>
        <v>283916578365</v>
      </c>
    </row>
    <row r="44" spans="1:17" ht="21.75" customHeight="1" x14ac:dyDescent="0.2">
      <c r="A44" s="60" t="s">
        <v>259</v>
      </c>
      <c r="C44" s="65">
        <v>11221747350</v>
      </c>
      <c r="E44" s="65">
        <v>-4460871320</v>
      </c>
      <c r="G44" s="65">
        <v>0</v>
      </c>
      <c r="I44" s="65">
        <f t="shared" si="0"/>
        <v>6760876030</v>
      </c>
      <c r="K44" s="65">
        <v>68007034706</v>
      </c>
      <c r="M44" s="65">
        <v>-4094492993</v>
      </c>
      <c r="O44" s="65">
        <v>0</v>
      </c>
      <c r="Q44" s="65">
        <f t="shared" si="1"/>
        <v>63912541713</v>
      </c>
    </row>
    <row r="45" spans="1:17" ht="21.75" customHeight="1" x14ac:dyDescent="0.2">
      <c r="A45" s="60" t="s">
        <v>191</v>
      </c>
      <c r="C45" s="65">
        <v>57445566300</v>
      </c>
      <c r="E45" s="65">
        <v>284060504700</v>
      </c>
      <c r="G45" s="65">
        <v>0</v>
      </c>
      <c r="I45" s="65">
        <f t="shared" si="0"/>
        <v>341506071000</v>
      </c>
      <c r="K45" s="65">
        <v>383384748460</v>
      </c>
      <c r="M45" s="65">
        <v>-4281846933</v>
      </c>
      <c r="O45" s="65">
        <v>-488750000</v>
      </c>
      <c r="Q45" s="65">
        <f t="shared" si="1"/>
        <v>378614151527</v>
      </c>
    </row>
    <row r="46" spans="1:17" ht="21.75" customHeight="1" x14ac:dyDescent="0.2">
      <c r="A46" s="60" t="s">
        <v>247</v>
      </c>
      <c r="C46" s="65">
        <v>83055615013</v>
      </c>
      <c r="E46" s="65">
        <v>0</v>
      </c>
      <c r="G46" s="65">
        <v>0</v>
      </c>
      <c r="I46" s="65">
        <f t="shared" si="0"/>
        <v>83055615013</v>
      </c>
      <c r="K46" s="65">
        <v>701477712802</v>
      </c>
      <c r="M46" s="65">
        <v>-400531250000</v>
      </c>
      <c r="O46" s="65">
        <v>0</v>
      </c>
      <c r="Q46" s="65">
        <f t="shared" si="1"/>
        <v>300946462802</v>
      </c>
    </row>
    <row r="47" spans="1:17" ht="21.75" customHeight="1" x14ac:dyDescent="0.2">
      <c r="A47" s="60" t="s">
        <v>575</v>
      </c>
      <c r="C47" s="65">
        <v>0</v>
      </c>
      <c r="E47" s="65">
        <v>0</v>
      </c>
      <c r="G47" s="65">
        <v>0</v>
      </c>
      <c r="I47" s="65">
        <f t="shared" si="0"/>
        <v>0</v>
      </c>
      <c r="K47" s="65">
        <v>0</v>
      </c>
      <c r="M47" s="65">
        <v>0</v>
      </c>
      <c r="O47" s="65">
        <v>79743309515</v>
      </c>
      <c r="Q47" s="65">
        <f t="shared" si="1"/>
        <v>79743309515</v>
      </c>
    </row>
    <row r="48" spans="1:17" ht="21.75" customHeight="1" x14ac:dyDescent="0.2">
      <c r="A48" s="60" t="s">
        <v>574</v>
      </c>
      <c r="C48" s="65">
        <v>0</v>
      </c>
      <c r="E48" s="65">
        <v>0</v>
      </c>
      <c r="G48" s="65">
        <v>0</v>
      </c>
      <c r="I48" s="65">
        <f t="shared" si="0"/>
        <v>0</v>
      </c>
      <c r="K48" s="65">
        <v>1424194500</v>
      </c>
      <c r="M48" s="65">
        <v>0</v>
      </c>
      <c r="O48" s="65">
        <v>115000000</v>
      </c>
      <c r="Q48" s="65">
        <f t="shared" si="1"/>
        <v>1539194500</v>
      </c>
    </row>
    <row r="49" spans="1:17" ht="21.75" customHeight="1" x14ac:dyDescent="0.2">
      <c r="A49" s="60" t="s">
        <v>573</v>
      </c>
      <c r="C49" s="65">
        <v>0</v>
      </c>
      <c r="E49" s="65">
        <v>0</v>
      </c>
      <c r="G49" s="65">
        <v>0</v>
      </c>
      <c r="I49" s="65">
        <f t="shared" si="0"/>
        <v>0</v>
      </c>
      <c r="K49" s="65">
        <v>868869600</v>
      </c>
      <c r="M49" s="65">
        <v>0</v>
      </c>
      <c r="O49" s="65">
        <v>5000000</v>
      </c>
      <c r="Q49" s="65">
        <f t="shared" si="1"/>
        <v>873869600</v>
      </c>
    </row>
    <row r="50" spans="1:17" ht="21.75" customHeight="1" x14ac:dyDescent="0.2">
      <c r="A50" s="60" t="s">
        <v>572</v>
      </c>
      <c r="C50" s="65">
        <v>0</v>
      </c>
      <c r="E50" s="65">
        <v>0</v>
      </c>
      <c r="G50" s="65">
        <v>0</v>
      </c>
      <c r="I50" s="65">
        <f t="shared" si="0"/>
        <v>0</v>
      </c>
      <c r="K50" s="65">
        <v>1334747727903</v>
      </c>
      <c r="M50" s="65">
        <v>0</v>
      </c>
      <c r="O50" s="65">
        <v>475981376499</v>
      </c>
      <c r="Q50" s="65">
        <f t="shared" si="1"/>
        <v>1810729104402</v>
      </c>
    </row>
    <row r="51" spans="1:17" ht="21.75" customHeight="1" x14ac:dyDescent="0.2">
      <c r="A51" s="60" t="s">
        <v>222</v>
      </c>
      <c r="C51" s="65">
        <v>40309464382</v>
      </c>
      <c r="E51" s="65">
        <v>0</v>
      </c>
      <c r="G51" s="65">
        <v>0</v>
      </c>
      <c r="I51" s="65">
        <f t="shared" si="0"/>
        <v>40309464382</v>
      </c>
      <c r="K51" s="65">
        <v>300610987238</v>
      </c>
      <c r="M51" s="65">
        <v>-193463954850</v>
      </c>
      <c r="O51" s="65">
        <v>-422500000</v>
      </c>
      <c r="Q51" s="65">
        <f t="shared" si="1"/>
        <v>106724532388</v>
      </c>
    </row>
    <row r="52" spans="1:17" ht="21.75" customHeight="1" x14ac:dyDescent="0.2">
      <c r="A52" s="60" t="s">
        <v>250</v>
      </c>
      <c r="C52" s="65">
        <v>12573831038</v>
      </c>
      <c r="E52" s="65">
        <v>0</v>
      </c>
      <c r="G52" s="65">
        <v>0</v>
      </c>
      <c r="I52" s="65">
        <f t="shared" si="0"/>
        <v>12573831038</v>
      </c>
      <c r="K52" s="65">
        <v>86040935947</v>
      </c>
      <c r="M52" s="65">
        <v>-50155437476</v>
      </c>
      <c r="O52" s="65">
        <v>0</v>
      </c>
      <c r="Q52" s="65">
        <f t="shared" si="1"/>
        <v>35885498471</v>
      </c>
    </row>
    <row r="53" spans="1:17" ht="21.75" customHeight="1" x14ac:dyDescent="0.2">
      <c r="A53" s="60" t="s">
        <v>265</v>
      </c>
      <c r="C53" s="65">
        <v>21084888884</v>
      </c>
      <c r="E53" s="65">
        <v>0</v>
      </c>
      <c r="G53" s="65">
        <v>0</v>
      </c>
      <c r="I53" s="65">
        <f t="shared" si="0"/>
        <v>21084888884</v>
      </c>
      <c r="K53" s="65">
        <v>156448161659</v>
      </c>
      <c r="M53" s="65">
        <v>-100330374955</v>
      </c>
      <c r="O53" s="65">
        <v>0</v>
      </c>
      <c r="Q53" s="65">
        <f t="shared" si="1"/>
        <v>56117786704</v>
      </c>
    </row>
    <row r="54" spans="1:17" ht="21.75" customHeight="1" x14ac:dyDescent="0.2">
      <c r="A54" s="60" t="s">
        <v>291</v>
      </c>
      <c r="C54" s="65">
        <v>447246298663</v>
      </c>
      <c r="E54" s="65">
        <v>0</v>
      </c>
      <c r="G54" s="65">
        <v>0</v>
      </c>
      <c r="I54" s="65">
        <f t="shared" si="0"/>
        <v>447246298663</v>
      </c>
      <c r="K54" s="65">
        <v>2279372805376</v>
      </c>
      <c r="M54" s="65">
        <v>858940663999</v>
      </c>
      <c r="O54" s="65">
        <v>0</v>
      </c>
      <c r="Q54" s="65">
        <f t="shared" si="1"/>
        <v>3138313469375</v>
      </c>
    </row>
    <row r="55" spans="1:17" ht="21.75" customHeight="1" x14ac:dyDescent="0.2">
      <c r="A55" s="60" t="s">
        <v>335</v>
      </c>
      <c r="C55" s="65">
        <v>155804255449</v>
      </c>
      <c r="E55" s="65">
        <v>0</v>
      </c>
      <c r="G55" s="65">
        <v>0</v>
      </c>
      <c r="I55" s="65">
        <f t="shared" si="0"/>
        <v>155804255449</v>
      </c>
      <c r="K55" s="65">
        <v>1860194185201</v>
      </c>
      <c r="M55" s="65">
        <v>-47838056</v>
      </c>
      <c r="O55" s="65">
        <v>0</v>
      </c>
      <c r="Q55" s="65">
        <f t="shared" si="1"/>
        <v>1860146347145</v>
      </c>
    </row>
    <row r="56" spans="1:17" ht="21.75" customHeight="1" x14ac:dyDescent="0.2">
      <c r="A56" s="60" t="s">
        <v>571</v>
      </c>
      <c r="C56" s="65">
        <v>0</v>
      </c>
      <c r="E56" s="65">
        <v>0</v>
      </c>
      <c r="G56" s="65">
        <v>0</v>
      </c>
      <c r="I56" s="65">
        <f t="shared" si="0"/>
        <v>0</v>
      </c>
      <c r="K56" s="65">
        <v>609468051</v>
      </c>
      <c r="M56" s="65">
        <v>0</v>
      </c>
      <c r="O56" s="65">
        <v>178268366</v>
      </c>
      <c r="Q56" s="65">
        <f t="shared" si="1"/>
        <v>787736417</v>
      </c>
    </row>
    <row r="57" spans="1:17" ht="21.75" customHeight="1" x14ac:dyDescent="0.2">
      <c r="A57" s="60" t="s">
        <v>288</v>
      </c>
      <c r="C57" s="65">
        <v>90492506</v>
      </c>
      <c r="E57" s="65">
        <v>55689904</v>
      </c>
      <c r="G57" s="65">
        <v>0</v>
      </c>
      <c r="I57" s="65">
        <f t="shared" si="0"/>
        <v>146182410</v>
      </c>
      <c r="K57" s="65">
        <v>803868116</v>
      </c>
      <c r="M57" s="65">
        <v>213774229</v>
      </c>
      <c r="O57" s="65">
        <v>0</v>
      </c>
      <c r="Q57" s="65">
        <f t="shared" si="1"/>
        <v>1017642345</v>
      </c>
    </row>
    <row r="58" spans="1:17" ht="21.75" customHeight="1" x14ac:dyDescent="0.2">
      <c r="A58" s="60" t="s">
        <v>570</v>
      </c>
      <c r="C58" s="65">
        <v>0</v>
      </c>
      <c r="E58" s="65">
        <v>0</v>
      </c>
      <c r="G58" s="65">
        <v>0</v>
      </c>
      <c r="I58" s="65">
        <f t="shared" si="0"/>
        <v>0</v>
      </c>
      <c r="K58" s="65">
        <v>433714470807</v>
      </c>
      <c r="M58" s="65">
        <v>0</v>
      </c>
      <c r="O58" s="65">
        <v>213431472018</v>
      </c>
      <c r="Q58" s="65">
        <f t="shared" si="1"/>
        <v>647145942825</v>
      </c>
    </row>
    <row r="59" spans="1:17" ht="21.75" customHeight="1" x14ac:dyDescent="0.2">
      <c r="A59" s="60" t="s">
        <v>238</v>
      </c>
      <c r="C59" s="65">
        <v>73822306455</v>
      </c>
      <c r="E59" s="65">
        <v>0</v>
      </c>
      <c r="G59" s="65">
        <v>0</v>
      </c>
      <c r="I59" s="65">
        <f t="shared" si="0"/>
        <v>73822306455</v>
      </c>
      <c r="K59" s="65">
        <v>576648822964</v>
      </c>
      <c r="M59" s="65">
        <v>-321673023301</v>
      </c>
      <c r="O59" s="65">
        <v>0</v>
      </c>
      <c r="Q59" s="65">
        <f t="shared" si="1"/>
        <v>254975799663</v>
      </c>
    </row>
    <row r="60" spans="1:17" ht="21.75" customHeight="1" x14ac:dyDescent="0.2">
      <c r="A60" s="60" t="s">
        <v>286</v>
      </c>
      <c r="C60" s="65">
        <v>4037176605</v>
      </c>
      <c r="E60" s="65">
        <v>-6294058995</v>
      </c>
      <c r="G60" s="65">
        <v>0</v>
      </c>
      <c r="I60" s="65">
        <f t="shared" si="0"/>
        <v>-2256882390</v>
      </c>
      <c r="K60" s="65">
        <v>43237341987</v>
      </c>
      <c r="M60" s="65">
        <v>7488411945</v>
      </c>
      <c r="O60" s="65">
        <v>0</v>
      </c>
      <c r="Q60" s="65">
        <f t="shared" si="1"/>
        <v>50725753932</v>
      </c>
    </row>
    <row r="61" spans="1:17" ht="21.75" customHeight="1" x14ac:dyDescent="0.2">
      <c r="A61" s="60" t="s">
        <v>283</v>
      </c>
      <c r="C61" s="65">
        <v>10724806593</v>
      </c>
      <c r="E61" s="65">
        <v>8177385580</v>
      </c>
      <c r="G61" s="65">
        <v>0</v>
      </c>
      <c r="I61" s="65">
        <f t="shared" si="0"/>
        <v>18902192173</v>
      </c>
      <c r="K61" s="65">
        <v>116670053935</v>
      </c>
      <c r="M61" s="65">
        <v>33285405881</v>
      </c>
      <c r="O61" s="65">
        <v>0</v>
      </c>
      <c r="Q61" s="65">
        <f t="shared" si="1"/>
        <v>149955459816</v>
      </c>
    </row>
    <row r="62" spans="1:17" ht="21.75" customHeight="1" x14ac:dyDescent="0.2">
      <c r="A62" s="60" t="s">
        <v>262</v>
      </c>
      <c r="C62" s="65">
        <v>43892730415</v>
      </c>
      <c r="E62" s="65">
        <v>199961450417</v>
      </c>
      <c r="G62" s="65">
        <v>0</v>
      </c>
      <c r="I62" s="65">
        <f t="shared" si="0"/>
        <v>243854180832</v>
      </c>
      <c r="K62" s="65">
        <v>288625008684</v>
      </c>
      <c r="M62" s="65">
        <v>-558366553</v>
      </c>
      <c r="O62" s="65">
        <v>0</v>
      </c>
      <c r="Q62" s="65">
        <f t="shared" si="1"/>
        <v>288066642131</v>
      </c>
    </row>
    <row r="63" spans="1:17" ht="21.75" customHeight="1" x14ac:dyDescent="0.2">
      <c r="A63" s="60" t="s">
        <v>280</v>
      </c>
      <c r="C63" s="65">
        <v>93317632500</v>
      </c>
      <c r="E63" s="65">
        <v>0</v>
      </c>
      <c r="G63" s="65">
        <v>0</v>
      </c>
      <c r="I63" s="65">
        <f t="shared" si="0"/>
        <v>93317632500</v>
      </c>
      <c r="K63" s="65">
        <v>1024595988108</v>
      </c>
      <c r="M63" s="65">
        <v>-247308321452</v>
      </c>
      <c r="O63" s="65">
        <v>0</v>
      </c>
      <c r="Q63" s="65">
        <f t="shared" si="1"/>
        <v>777287666656</v>
      </c>
    </row>
    <row r="64" spans="1:17" ht="21.75" customHeight="1" x14ac:dyDescent="0.2">
      <c r="A64" s="60" t="s">
        <v>235</v>
      </c>
      <c r="C64" s="65">
        <v>51283928594</v>
      </c>
      <c r="E64" s="65">
        <v>0</v>
      </c>
      <c r="G64" s="65">
        <v>0</v>
      </c>
      <c r="I64" s="65">
        <f t="shared" si="0"/>
        <v>51283928594</v>
      </c>
      <c r="K64" s="65">
        <v>466435346640</v>
      </c>
      <c r="M64" s="65">
        <v>-275790923659</v>
      </c>
      <c r="O64" s="65">
        <v>0</v>
      </c>
      <c r="Q64" s="65">
        <f t="shared" si="1"/>
        <v>190644422981</v>
      </c>
    </row>
    <row r="65" spans="1:17" ht="21.75" customHeight="1" x14ac:dyDescent="0.2">
      <c r="A65" s="60" t="s">
        <v>608</v>
      </c>
      <c r="C65" s="65">
        <v>0</v>
      </c>
      <c r="E65" s="65">
        <v>0</v>
      </c>
      <c r="G65" s="65">
        <v>0</v>
      </c>
      <c r="I65" s="65">
        <f t="shared" si="0"/>
        <v>0</v>
      </c>
      <c r="K65" s="65">
        <v>2342213840</v>
      </c>
      <c r="M65" s="65">
        <v>0</v>
      </c>
      <c r="O65" s="65">
        <v>77587610</v>
      </c>
      <c r="Q65" s="65">
        <f t="shared" si="1"/>
        <v>2419801450</v>
      </c>
    </row>
    <row r="66" spans="1:17" ht="21.75" customHeight="1" x14ac:dyDescent="0.2">
      <c r="A66" s="60" t="s">
        <v>216</v>
      </c>
      <c r="C66" s="65">
        <v>40630144280</v>
      </c>
      <c r="E66" s="65">
        <v>-89850241690</v>
      </c>
      <c r="G66" s="65">
        <v>0</v>
      </c>
      <c r="I66" s="65">
        <f t="shared" si="0"/>
        <v>-49220097410</v>
      </c>
      <c r="K66" s="65">
        <v>92904938353</v>
      </c>
      <c r="M66" s="65">
        <v>-290221848631</v>
      </c>
      <c r="O66" s="65">
        <v>-10159509</v>
      </c>
      <c r="Q66" s="65">
        <f t="shared" si="1"/>
        <v>-197327069787</v>
      </c>
    </row>
    <row r="67" spans="1:17" ht="21.75" customHeight="1" x14ac:dyDescent="0.2">
      <c r="A67" s="60" t="s">
        <v>277</v>
      </c>
      <c r="C67" s="65">
        <v>81681206</v>
      </c>
      <c r="E67" s="65">
        <v>48741164</v>
      </c>
      <c r="G67" s="65">
        <v>0</v>
      </c>
      <c r="I67" s="65">
        <f t="shared" si="0"/>
        <v>130422370</v>
      </c>
      <c r="K67" s="65">
        <v>807088760</v>
      </c>
      <c r="M67" s="65">
        <v>160351260</v>
      </c>
      <c r="O67" s="65">
        <v>0</v>
      </c>
      <c r="Q67" s="65">
        <f t="shared" si="1"/>
        <v>967440020</v>
      </c>
    </row>
    <row r="68" spans="1:17" ht="21.75" customHeight="1" x14ac:dyDescent="0.2">
      <c r="A68" s="60" t="s">
        <v>607</v>
      </c>
      <c r="C68" s="65">
        <v>0</v>
      </c>
      <c r="E68" s="65">
        <v>0</v>
      </c>
      <c r="G68" s="65">
        <v>0</v>
      </c>
      <c r="I68" s="65">
        <f t="shared" si="0"/>
        <v>0</v>
      </c>
      <c r="K68" s="65">
        <v>211840055770</v>
      </c>
      <c r="M68" s="65">
        <v>0</v>
      </c>
      <c r="O68" s="65">
        <v>16522700907</v>
      </c>
      <c r="Q68" s="65">
        <f t="shared" si="1"/>
        <v>228362756677</v>
      </c>
    </row>
    <row r="69" spans="1:17" ht="21.75" customHeight="1" x14ac:dyDescent="0.2">
      <c r="A69" s="60" t="s">
        <v>204</v>
      </c>
      <c r="C69" s="65">
        <v>52183340785</v>
      </c>
      <c r="E69" s="65">
        <v>74591498540</v>
      </c>
      <c r="G69" s="65">
        <v>0</v>
      </c>
      <c r="I69" s="65">
        <f t="shared" si="0"/>
        <v>126774839325</v>
      </c>
      <c r="K69" s="65">
        <v>767939147116</v>
      </c>
      <c r="M69" s="65">
        <v>-205609155665</v>
      </c>
      <c r="O69" s="65">
        <v>-541697184020</v>
      </c>
      <c r="Q69" s="65">
        <f t="shared" si="1"/>
        <v>20632807431</v>
      </c>
    </row>
    <row r="70" spans="1:17" ht="21.75" customHeight="1" x14ac:dyDescent="0.2">
      <c r="A70" s="60" t="s">
        <v>606</v>
      </c>
      <c r="C70" s="65">
        <v>0</v>
      </c>
      <c r="E70" s="65">
        <v>0</v>
      </c>
      <c r="G70" s="65">
        <v>0</v>
      </c>
      <c r="I70" s="65">
        <f t="shared" si="0"/>
        <v>0</v>
      </c>
      <c r="K70" s="65">
        <v>952824075107</v>
      </c>
      <c r="M70" s="65">
        <v>0</v>
      </c>
      <c r="O70" s="65">
        <v>304465410121</v>
      </c>
      <c r="Q70" s="65">
        <f t="shared" si="1"/>
        <v>1257289485228</v>
      </c>
    </row>
    <row r="71" spans="1:17" ht="21.75" customHeight="1" x14ac:dyDescent="0.2">
      <c r="A71" s="66" t="s">
        <v>335</v>
      </c>
      <c r="C71" s="65">
        <v>0</v>
      </c>
      <c r="E71" s="65">
        <v>0</v>
      </c>
      <c r="G71" s="65">
        <v>0</v>
      </c>
      <c r="I71" s="65">
        <f t="shared" si="0"/>
        <v>0</v>
      </c>
      <c r="K71" s="65">
        <v>0</v>
      </c>
      <c r="M71" s="65">
        <v>0</v>
      </c>
      <c r="O71" s="67">
        <v>-99997707</v>
      </c>
      <c r="Q71" s="65">
        <f t="shared" si="1"/>
        <v>-99997707</v>
      </c>
    </row>
    <row r="72" spans="1:17" ht="21.75" customHeight="1" x14ac:dyDescent="0.2">
      <c r="A72" s="60" t="s">
        <v>603</v>
      </c>
      <c r="C72" s="65">
        <v>14084655568</v>
      </c>
      <c r="E72" s="65">
        <v>0</v>
      </c>
      <c r="G72" s="65">
        <v>0</v>
      </c>
      <c r="I72" s="65">
        <f t="shared" si="0"/>
        <v>14084655568</v>
      </c>
      <c r="K72" s="65">
        <v>179667532719</v>
      </c>
      <c r="M72" s="65">
        <v>0</v>
      </c>
      <c r="O72" s="65">
        <v>-241320168021</v>
      </c>
      <c r="Q72" s="65">
        <f t="shared" si="1"/>
        <v>-61652635302</v>
      </c>
    </row>
    <row r="73" spans="1:17" ht="21.75" customHeight="1" x14ac:dyDescent="0.2">
      <c r="A73" s="60" t="s">
        <v>604</v>
      </c>
      <c r="C73" s="65">
        <v>3520736867</v>
      </c>
      <c r="E73" s="65">
        <v>0</v>
      </c>
      <c r="G73" s="65">
        <v>0</v>
      </c>
      <c r="I73" s="65">
        <f t="shared" si="0"/>
        <v>3520736867</v>
      </c>
      <c r="K73" s="65">
        <v>46205284714</v>
      </c>
      <c r="M73" s="65">
        <v>0</v>
      </c>
      <c r="O73" s="65">
        <v>-24195889775</v>
      </c>
      <c r="Q73" s="65">
        <f t="shared" si="1"/>
        <v>22009394939</v>
      </c>
    </row>
    <row r="74" spans="1:17" ht="21.75" customHeight="1" x14ac:dyDescent="0.2">
      <c r="A74" s="60" t="s">
        <v>605</v>
      </c>
      <c r="C74" s="65">
        <v>0</v>
      </c>
      <c r="E74" s="65">
        <v>0</v>
      </c>
      <c r="G74" s="65">
        <v>0</v>
      </c>
      <c r="I74" s="65">
        <f t="shared" ref="I74:I137" si="2">C74+E74+G74</f>
        <v>0</v>
      </c>
      <c r="K74" s="65">
        <v>183057466949</v>
      </c>
      <c r="M74" s="65">
        <v>0</v>
      </c>
      <c r="O74" s="65">
        <v>80616463109</v>
      </c>
      <c r="Q74" s="65">
        <f t="shared" ref="Q74:Q137" si="3">K74+M74+O74</f>
        <v>263673930058</v>
      </c>
    </row>
    <row r="75" spans="1:17" ht="21.75" customHeight="1" x14ac:dyDescent="0.2">
      <c r="A75" s="60" t="s">
        <v>219</v>
      </c>
      <c r="C75" s="65">
        <v>130455018117</v>
      </c>
      <c r="E75" s="65">
        <v>-482065706756</v>
      </c>
      <c r="G75" s="65">
        <v>0</v>
      </c>
      <c r="I75" s="65">
        <f t="shared" si="2"/>
        <v>-351610688639</v>
      </c>
      <c r="K75" s="65">
        <v>1041379894929</v>
      </c>
      <c r="M75" s="65">
        <v>-1128108411454</v>
      </c>
      <c r="O75" s="65">
        <v>-60110469</v>
      </c>
      <c r="Q75" s="65">
        <f t="shared" si="3"/>
        <v>-86788626994</v>
      </c>
    </row>
    <row r="76" spans="1:17" ht="21.75" customHeight="1" x14ac:dyDescent="0.2">
      <c r="A76" s="60" t="s">
        <v>274</v>
      </c>
      <c r="C76" s="65">
        <v>44281869223</v>
      </c>
      <c r="E76" s="65">
        <v>0</v>
      </c>
      <c r="G76" s="65">
        <v>92698427657</v>
      </c>
      <c r="I76" s="65">
        <f t="shared" si="2"/>
        <v>136980296880</v>
      </c>
      <c r="K76" s="65">
        <v>1476445446762</v>
      </c>
      <c r="M76" s="65">
        <v>0</v>
      </c>
      <c r="O76" s="65">
        <v>832487028282</v>
      </c>
      <c r="Q76" s="65">
        <f t="shared" si="3"/>
        <v>2308932475044</v>
      </c>
    </row>
    <row r="77" spans="1:17" ht="21.75" customHeight="1" x14ac:dyDescent="0.2">
      <c r="A77" s="60" t="s">
        <v>207</v>
      </c>
      <c r="C77" s="65">
        <v>172220557856</v>
      </c>
      <c r="E77" s="65">
        <v>659972362324</v>
      </c>
      <c r="G77" s="65">
        <v>0</v>
      </c>
      <c r="I77" s="65">
        <f t="shared" si="2"/>
        <v>832192920180</v>
      </c>
      <c r="K77" s="65">
        <v>1616703874016</v>
      </c>
      <c r="M77" s="65">
        <v>-178704374797</v>
      </c>
      <c r="O77" s="65">
        <v>-899056078770</v>
      </c>
      <c r="Q77" s="65">
        <f t="shared" si="3"/>
        <v>538943420449</v>
      </c>
    </row>
    <row r="78" spans="1:17" ht="21.75" customHeight="1" x14ac:dyDescent="0.2">
      <c r="A78" s="60" t="s">
        <v>610</v>
      </c>
      <c r="C78" s="65">
        <v>0</v>
      </c>
      <c r="E78" s="65">
        <v>0</v>
      </c>
      <c r="G78" s="65">
        <v>0</v>
      </c>
      <c r="I78" s="65">
        <f t="shared" si="2"/>
        <v>0</v>
      </c>
      <c r="K78" s="65">
        <v>18954874765</v>
      </c>
      <c r="M78" s="65">
        <v>0</v>
      </c>
      <c r="O78" s="65">
        <v>0</v>
      </c>
      <c r="Q78" s="65">
        <f t="shared" si="3"/>
        <v>18954874765</v>
      </c>
    </row>
    <row r="79" spans="1:17" ht="21.75" customHeight="1" x14ac:dyDescent="0.2">
      <c r="A79" s="60" t="s">
        <v>601</v>
      </c>
      <c r="C79" s="65">
        <v>3690250137</v>
      </c>
      <c r="E79" s="65">
        <v>0</v>
      </c>
      <c r="G79" s="65">
        <v>0</v>
      </c>
      <c r="I79" s="65">
        <f t="shared" si="2"/>
        <v>3690250137</v>
      </c>
      <c r="K79" s="65">
        <v>53751610434</v>
      </c>
      <c r="M79" s="65">
        <v>0</v>
      </c>
      <c r="O79" s="65">
        <v>-57887923974</v>
      </c>
      <c r="Q79" s="65">
        <f t="shared" si="3"/>
        <v>-4136313540</v>
      </c>
    </row>
    <row r="80" spans="1:17" ht="21.75" customHeight="1" x14ac:dyDescent="0.2">
      <c r="A80" s="60" t="s">
        <v>320</v>
      </c>
      <c r="C80" s="65">
        <v>100473777163</v>
      </c>
      <c r="E80" s="65">
        <v>-625231656218</v>
      </c>
      <c r="G80" s="65">
        <v>-3508364016</v>
      </c>
      <c r="I80" s="65">
        <f t="shared" si="2"/>
        <v>-528266243071</v>
      </c>
      <c r="K80" s="65">
        <v>1212026440965</v>
      </c>
      <c r="M80" s="65">
        <v>-1125141031218</v>
      </c>
      <c r="O80" s="65">
        <v>-3508363988</v>
      </c>
      <c r="Q80" s="65">
        <f t="shared" si="3"/>
        <v>83377045759</v>
      </c>
    </row>
    <row r="81" spans="1:17" ht="21.75" customHeight="1" x14ac:dyDescent="0.2">
      <c r="A81" s="60" t="s">
        <v>840</v>
      </c>
      <c r="C81" s="65">
        <v>110054186116</v>
      </c>
      <c r="E81" s="65">
        <v>331166612411</v>
      </c>
      <c r="G81" s="65">
        <v>0</v>
      </c>
      <c r="I81" s="65">
        <f t="shared" si="2"/>
        <v>441220798527</v>
      </c>
      <c r="K81" s="65">
        <v>1290487675048</v>
      </c>
      <c r="M81" s="65">
        <v>2724380565719</v>
      </c>
      <c r="O81" s="65">
        <v>0</v>
      </c>
      <c r="Q81" s="65">
        <f t="shared" si="3"/>
        <v>4014868240767</v>
      </c>
    </row>
    <row r="82" spans="1:17" ht="21.75" customHeight="1" x14ac:dyDescent="0.2">
      <c r="A82" s="60" t="s">
        <v>119</v>
      </c>
      <c r="C82" s="65">
        <v>31416164398</v>
      </c>
      <c r="E82" s="65">
        <v>57010749219</v>
      </c>
      <c r="G82" s="65">
        <f>3031709178+28</f>
        <v>3031709206</v>
      </c>
      <c r="I82" s="65">
        <f t="shared" si="2"/>
        <v>91458622823</v>
      </c>
      <c r="K82" s="65">
        <v>170255342536</v>
      </c>
      <c r="M82" s="65">
        <v>304009373551</v>
      </c>
      <c r="O82" s="65">
        <v>3031709178</v>
      </c>
      <c r="Q82" s="65">
        <f t="shared" si="3"/>
        <v>477296425265</v>
      </c>
    </row>
    <row r="83" spans="1:17" ht="21.75" customHeight="1" x14ac:dyDescent="0.2">
      <c r="A83" s="60" t="s">
        <v>600</v>
      </c>
      <c r="C83" s="65">
        <v>0</v>
      </c>
      <c r="E83" s="65">
        <v>0</v>
      </c>
      <c r="G83" s="65">
        <v>0</v>
      </c>
      <c r="I83" s="65">
        <f t="shared" si="2"/>
        <v>0</v>
      </c>
      <c r="K83" s="65">
        <v>263847030804</v>
      </c>
      <c r="M83" s="65">
        <v>0</v>
      </c>
      <c r="O83" s="65">
        <v>150726821358</v>
      </c>
      <c r="Q83" s="65">
        <f t="shared" si="3"/>
        <v>414573852162</v>
      </c>
    </row>
    <row r="84" spans="1:17" ht="21.75" customHeight="1" x14ac:dyDescent="0.2">
      <c r="A84" s="60" t="s">
        <v>597</v>
      </c>
      <c r="C84" s="65">
        <v>0</v>
      </c>
      <c r="E84" s="65">
        <v>0</v>
      </c>
      <c r="G84" s="65">
        <v>0</v>
      </c>
      <c r="I84" s="65">
        <f t="shared" si="2"/>
        <v>0</v>
      </c>
      <c r="K84" s="65">
        <v>483500730571</v>
      </c>
      <c r="M84" s="65">
        <v>0</v>
      </c>
      <c r="O84" s="65">
        <v>-292139584313</v>
      </c>
      <c r="Q84" s="65">
        <f t="shared" si="3"/>
        <v>191361146258</v>
      </c>
    </row>
    <row r="85" spans="1:17" ht="21.75" customHeight="1" x14ac:dyDescent="0.2">
      <c r="A85" s="60" t="s">
        <v>839</v>
      </c>
      <c r="C85" s="65">
        <v>0</v>
      </c>
      <c r="E85" s="65">
        <v>0</v>
      </c>
      <c r="G85" s="65">
        <v>0</v>
      </c>
      <c r="I85" s="65">
        <f t="shared" si="2"/>
        <v>0</v>
      </c>
      <c r="K85" s="65">
        <v>499125304435</v>
      </c>
      <c r="M85" s="65">
        <v>0</v>
      </c>
      <c r="O85" s="65">
        <v>225355911487</v>
      </c>
      <c r="Q85" s="65">
        <f t="shared" si="3"/>
        <v>724481215922</v>
      </c>
    </row>
    <row r="86" spans="1:17" ht="21.75" customHeight="1" x14ac:dyDescent="0.2">
      <c r="A86" s="60" t="s">
        <v>838</v>
      </c>
      <c r="C86" s="65">
        <v>0</v>
      </c>
      <c r="E86" s="65">
        <v>0</v>
      </c>
      <c r="G86" s="65">
        <v>0</v>
      </c>
      <c r="I86" s="65">
        <f t="shared" si="2"/>
        <v>0</v>
      </c>
      <c r="K86" s="65">
        <v>456000000000</v>
      </c>
      <c r="M86" s="65">
        <v>0</v>
      </c>
      <c r="O86" s="65">
        <v>0</v>
      </c>
      <c r="Q86" s="65">
        <f t="shared" si="3"/>
        <v>456000000000</v>
      </c>
    </row>
    <row r="87" spans="1:17" ht="21.75" customHeight="1" x14ac:dyDescent="0.2">
      <c r="A87" s="60" t="s">
        <v>599</v>
      </c>
      <c r="C87" s="65">
        <v>0</v>
      </c>
      <c r="E87" s="65">
        <v>0</v>
      </c>
      <c r="G87" s="65">
        <v>0</v>
      </c>
      <c r="I87" s="65">
        <f t="shared" si="2"/>
        <v>0</v>
      </c>
      <c r="K87" s="65">
        <v>160045304989</v>
      </c>
      <c r="M87" s="65">
        <v>0</v>
      </c>
      <c r="O87" s="65">
        <v>-15903847998</v>
      </c>
      <c r="Q87" s="65">
        <f t="shared" si="3"/>
        <v>144141456991</v>
      </c>
    </row>
    <row r="88" spans="1:17" ht="21.75" customHeight="1" x14ac:dyDescent="0.2">
      <c r="A88" s="60" t="s">
        <v>598</v>
      </c>
      <c r="C88" s="65">
        <v>0</v>
      </c>
      <c r="E88" s="65">
        <v>0</v>
      </c>
      <c r="G88" s="65">
        <v>0</v>
      </c>
      <c r="I88" s="65">
        <f t="shared" si="2"/>
        <v>0</v>
      </c>
      <c r="K88" s="65">
        <v>203508038704</v>
      </c>
      <c r="M88" s="65">
        <v>0</v>
      </c>
      <c r="O88" s="65">
        <v>-531152621</v>
      </c>
      <c r="Q88" s="65">
        <f t="shared" si="3"/>
        <v>202976886083</v>
      </c>
    </row>
    <row r="89" spans="1:17" ht="21.75" customHeight="1" x14ac:dyDescent="0.2">
      <c r="A89" s="60" t="s">
        <v>154</v>
      </c>
      <c r="C89" s="65">
        <v>88046808258</v>
      </c>
      <c r="E89" s="65">
        <v>624791713438</v>
      </c>
      <c r="G89" s="65">
        <v>-342036761383</v>
      </c>
      <c r="I89" s="65">
        <f t="shared" si="2"/>
        <v>370801760313</v>
      </c>
      <c r="K89" s="65">
        <v>2002688963368</v>
      </c>
      <c r="M89" s="65">
        <v>53315780</v>
      </c>
      <c r="O89" s="65">
        <v>-342036761383</v>
      </c>
      <c r="Q89" s="65">
        <f t="shared" si="3"/>
        <v>1660705517765</v>
      </c>
    </row>
    <row r="90" spans="1:17" ht="21.75" customHeight="1" x14ac:dyDescent="0.2">
      <c r="A90" s="60" t="s">
        <v>151</v>
      </c>
      <c r="C90" s="65">
        <v>67257452282</v>
      </c>
      <c r="E90" s="65">
        <v>-295407103036</v>
      </c>
      <c r="G90" s="65">
        <v>-2377568982</v>
      </c>
      <c r="I90" s="65">
        <f t="shared" si="2"/>
        <v>-230527219736</v>
      </c>
      <c r="K90" s="65">
        <v>790198104275</v>
      </c>
      <c r="M90" s="65">
        <v>-645332267602</v>
      </c>
      <c r="O90" s="65">
        <v>-2377568982</v>
      </c>
      <c r="Q90" s="65">
        <f t="shared" si="3"/>
        <v>142488267691</v>
      </c>
    </row>
    <row r="91" spans="1:17" ht="21.75" customHeight="1" x14ac:dyDescent="0.2">
      <c r="A91" s="60" t="s">
        <v>210</v>
      </c>
      <c r="C91" s="65">
        <v>213627295350</v>
      </c>
      <c r="E91" s="65">
        <v>323481890278</v>
      </c>
      <c r="G91" s="65">
        <v>0</v>
      </c>
      <c r="I91" s="65">
        <f t="shared" si="2"/>
        <v>537109185628</v>
      </c>
      <c r="K91" s="65">
        <v>2405848903632</v>
      </c>
      <c r="M91" s="65">
        <v>322735343182</v>
      </c>
      <c r="O91" s="65">
        <v>0</v>
      </c>
      <c r="Q91" s="65">
        <f t="shared" si="3"/>
        <v>2728584246814</v>
      </c>
    </row>
    <row r="92" spans="1:17" ht="21.75" customHeight="1" x14ac:dyDescent="0.2">
      <c r="A92" s="60" t="s">
        <v>253</v>
      </c>
      <c r="C92" s="65">
        <v>113417706470</v>
      </c>
      <c r="E92" s="65">
        <v>0</v>
      </c>
      <c r="G92" s="65">
        <v>68229828992</v>
      </c>
      <c r="I92" s="65">
        <f t="shared" si="2"/>
        <v>181647535462</v>
      </c>
      <c r="K92" s="65">
        <v>1367582686762</v>
      </c>
      <c r="M92" s="65">
        <v>0</v>
      </c>
      <c r="O92" s="65">
        <v>-493551551414</v>
      </c>
      <c r="Q92" s="65">
        <f t="shared" si="3"/>
        <v>874031135348</v>
      </c>
    </row>
    <row r="93" spans="1:17" ht="21.75" customHeight="1" x14ac:dyDescent="0.2">
      <c r="A93" s="60" t="s">
        <v>594</v>
      </c>
      <c r="C93" s="65">
        <v>0</v>
      </c>
      <c r="E93" s="65">
        <v>0</v>
      </c>
      <c r="G93" s="65">
        <v>0</v>
      </c>
      <c r="I93" s="65">
        <f t="shared" si="2"/>
        <v>0</v>
      </c>
      <c r="K93" s="65">
        <v>1791556599691</v>
      </c>
      <c r="M93" s="65">
        <v>0</v>
      </c>
      <c r="O93" s="65">
        <v>-1209099700011</v>
      </c>
      <c r="Q93" s="65">
        <f t="shared" si="3"/>
        <v>582456899680</v>
      </c>
    </row>
    <row r="94" spans="1:17" ht="21.75" customHeight="1" x14ac:dyDescent="0.2">
      <c r="A94" s="60" t="s">
        <v>317</v>
      </c>
      <c r="C94" s="65">
        <v>10685879281</v>
      </c>
      <c r="E94" s="65">
        <v>0</v>
      </c>
      <c r="G94" s="65">
        <v>0</v>
      </c>
      <c r="I94" s="65">
        <f t="shared" si="2"/>
        <v>10685879281</v>
      </c>
      <c r="K94" s="65">
        <v>158319656762</v>
      </c>
      <c r="M94" s="65">
        <v>-48991118750</v>
      </c>
      <c r="O94" s="65">
        <v>0</v>
      </c>
      <c r="Q94" s="65">
        <f t="shared" si="3"/>
        <v>109328538012</v>
      </c>
    </row>
    <row r="95" spans="1:17" ht="21.75" customHeight="1" x14ac:dyDescent="0.2">
      <c r="A95" s="60" t="s">
        <v>271</v>
      </c>
      <c r="C95" s="65">
        <v>95827561284</v>
      </c>
      <c r="E95" s="65">
        <v>0</v>
      </c>
      <c r="G95" s="65">
        <v>0</v>
      </c>
      <c r="I95" s="65">
        <f t="shared" si="2"/>
        <v>95827561284</v>
      </c>
      <c r="K95" s="65">
        <v>1034586442015</v>
      </c>
      <c r="M95" s="65">
        <v>-1617815691403</v>
      </c>
      <c r="O95" s="65">
        <v>0</v>
      </c>
      <c r="Q95" s="65">
        <f t="shared" si="3"/>
        <v>-583229249388</v>
      </c>
    </row>
    <row r="96" spans="1:17" ht="21.75" customHeight="1" x14ac:dyDescent="0.2">
      <c r="A96" s="60" t="s">
        <v>256</v>
      </c>
      <c r="C96" s="65">
        <v>77196247478</v>
      </c>
      <c r="E96" s="65">
        <v>0</v>
      </c>
      <c r="G96" s="65">
        <v>0</v>
      </c>
      <c r="I96" s="65">
        <f t="shared" si="2"/>
        <v>77196247478</v>
      </c>
      <c r="K96" s="65">
        <v>899218668098</v>
      </c>
      <c r="M96" s="65">
        <v>-499409465625</v>
      </c>
      <c r="O96" s="65">
        <v>0</v>
      </c>
      <c r="Q96" s="65">
        <f t="shared" si="3"/>
        <v>399809202473</v>
      </c>
    </row>
    <row r="97" spans="1:17" ht="21.75" customHeight="1" x14ac:dyDescent="0.2">
      <c r="A97" s="60" t="s">
        <v>841</v>
      </c>
      <c r="C97" s="65">
        <v>5131809099</v>
      </c>
      <c r="E97" s="65">
        <v>0</v>
      </c>
      <c r="G97" s="65">
        <v>0</v>
      </c>
      <c r="I97" s="65">
        <f t="shared" si="2"/>
        <v>5131809099</v>
      </c>
      <c r="K97" s="65">
        <v>73342639578</v>
      </c>
      <c r="M97" s="65">
        <v>0</v>
      </c>
      <c r="O97" s="65">
        <v>0</v>
      </c>
      <c r="Q97" s="65">
        <f t="shared" si="3"/>
        <v>73342639578</v>
      </c>
    </row>
    <row r="98" spans="1:17" ht="21.75" customHeight="1" x14ac:dyDescent="0.2">
      <c r="A98" s="60" t="s">
        <v>134</v>
      </c>
      <c r="C98" s="65">
        <v>4686046521</v>
      </c>
      <c r="E98" s="65">
        <v>7404996209</v>
      </c>
      <c r="G98" s="65">
        <v>0</v>
      </c>
      <c r="I98" s="65">
        <f t="shared" si="2"/>
        <v>12091042730</v>
      </c>
      <c r="K98" s="65">
        <v>29627907027</v>
      </c>
      <c r="M98" s="65">
        <v>57332123056</v>
      </c>
      <c r="O98" s="65">
        <v>5257856619</v>
      </c>
      <c r="Q98" s="65">
        <f t="shared" si="3"/>
        <v>92217886702</v>
      </c>
    </row>
    <row r="99" spans="1:17" ht="21.75" customHeight="1" x14ac:dyDescent="0.2">
      <c r="A99" s="60" t="s">
        <v>131</v>
      </c>
      <c r="C99" s="65">
        <v>129058222818</v>
      </c>
      <c r="E99" s="65">
        <v>209462147499</v>
      </c>
      <c r="G99" s="65">
        <v>0</v>
      </c>
      <c r="I99" s="65">
        <f t="shared" si="2"/>
        <v>338520370317</v>
      </c>
      <c r="K99" s="65">
        <v>870102211905</v>
      </c>
      <c r="M99" s="65">
        <v>1397996996406</v>
      </c>
      <c r="O99" s="65">
        <v>534670802</v>
      </c>
      <c r="Q99" s="65">
        <f t="shared" si="3"/>
        <v>2268633879113</v>
      </c>
    </row>
    <row r="100" spans="1:17" ht="21.75" customHeight="1" x14ac:dyDescent="0.2">
      <c r="A100" s="60" t="s">
        <v>137</v>
      </c>
      <c r="C100" s="65">
        <v>44992349720</v>
      </c>
      <c r="E100" s="65">
        <v>99442423423</v>
      </c>
      <c r="G100" s="65">
        <v>0</v>
      </c>
      <c r="I100" s="65">
        <f t="shared" si="2"/>
        <v>144434773143</v>
      </c>
      <c r="K100" s="65">
        <v>164004371562</v>
      </c>
      <c r="M100" s="65">
        <v>355759771103</v>
      </c>
      <c r="O100" s="65">
        <v>621996253</v>
      </c>
      <c r="Q100" s="65">
        <f t="shared" si="3"/>
        <v>520386138918</v>
      </c>
    </row>
    <row r="101" spans="1:17" ht="21.75" customHeight="1" x14ac:dyDescent="0.2">
      <c r="A101" s="60" t="s">
        <v>128</v>
      </c>
      <c r="C101" s="65">
        <v>74069220235</v>
      </c>
      <c r="E101" s="65">
        <v>175679791860</v>
      </c>
      <c r="G101" s="65">
        <v>0</v>
      </c>
      <c r="I101" s="65">
        <f t="shared" si="2"/>
        <v>249749012095</v>
      </c>
      <c r="K101" s="65">
        <v>881218734650</v>
      </c>
      <c r="M101" s="65">
        <v>2069246581943</v>
      </c>
      <c r="O101" s="65">
        <v>0</v>
      </c>
      <c r="Q101" s="65">
        <f t="shared" si="3"/>
        <v>2950465316593</v>
      </c>
    </row>
    <row r="102" spans="1:17" ht="21.75" customHeight="1" x14ac:dyDescent="0.2">
      <c r="A102" s="60" t="s">
        <v>592</v>
      </c>
      <c r="C102" s="65">
        <v>0</v>
      </c>
      <c r="E102" s="65">
        <v>0</v>
      </c>
      <c r="G102" s="65">
        <v>0</v>
      </c>
      <c r="I102" s="65">
        <f t="shared" si="2"/>
        <v>0</v>
      </c>
      <c r="K102" s="65">
        <v>151180328</v>
      </c>
      <c r="M102" s="65">
        <v>0</v>
      </c>
      <c r="O102" s="65">
        <v>-19312500</v>
      </c>
      <c r="Q102" s="65">
        <f t="shared" si="3"/>
        <v>131867828</v>
      </c>
    </row>
    <row r="103" spans="1:17" ht="21.75" customHeight="1" x14ac:dyDescent="0.2">
      <c r="A103" s="60" t="s">
        <v>590</v>
      </c>
      <c r="C103" s="65">
        <v>0</v>
      </c>
      <c r="E103" s="65">
        <v>0</v>
      </c>
      <c r="G103" s="65">
        <v>0</v>
      </c>
      <c r="I103" s="65">
        <f t="shared" si="2"/>
        <v>0</v>
      </c>
      <c r="K103" s="65">
        <v>215940842969</v>
      </c>
      <c r="M103" s="65">
        <v>0</v>
      </c>
      <c r="O103" s="65">
        <v>84483920017</v>
      </c>
      <c r="Q103" s="65">
        <f t="shared" si="3"/>
        <v>300424762986</v>
      </c>
    </row>
    <row r="104" spans="1:17" ht="21.75" customHeight="1" x14ac:dyDescent="0.2">
      <c r="A104" s="60" t="s">
        <v>213</v>
      </c>
      <c r="C104" s="65">
        <v>147739065639</v>
      </c>
      <c r="E104" s="65">
        <v>-655078824188</v>
      </c>
      <c r="G104" s="65">
        <v>0</v>
      </c>
      <c r="I104" s="65">
        <f t="shared" si="2"/>
        <v>-507339758549</v>
      </c>
      <c r="K104" s="65">
        <v>2171741085119</v>
      </c>
      <c r="M104" s="65">
        <v>-699743448507</v>
      </c>
      <c r="O104" s="65">
        <v>0</v>
      </c>
      <c r="Q104" s="65">
        <f t="shared" si="3"/>
        <v>1471997636612</v>
      </c>
    </row>
    <row r="105" spans="1:17" ht="21.75" customHeight="1" x14ac:dyDescent="0.2">
      <c r="A105" s="60" t="s">
        <v>148</v>
      </c>
      <c r="C105" s="65">
        <v>28348505800</v>
      </c>
      <c r="E105" s="65">
        <v>0</v>
      </c>
      <c r="G105" s="65">
        <v>-126704910025</v>
      </c>
      <c r="I105" s="65">
        <f t="shared" si="2"/>
        <v>-98356404225</v>
      </c>
      <c r="K105" s="65">
        <v>493080186558</v>
      </c>
      <c r="M105" s="65">
        <v>0</v>
      </c>
      <c r="O105" s="65">
        <v>-276677722525</v>
      </c>
      <c r="Q105" s="65">
        <f t="shared" si="3"/>
        <v>216402464033</v>
      </c>
    </row>
    <row r="106" spans="1:17" ht="21.75" customHeight="1" x14ac:dyDescent="0.2">
      <c r="A106" s="60" t="s">
        <v>611</v>
      </c>
      <c r="C106" s="65">
        <v>0</v>
      </c>
      <c r="E106" s="65">
        <v>0</v>
      </c>
      <c r="G106" s="65">
        <v>0</v>
      </c>
      <c r="I106" s="65">
        <f t="shared" si="2"/>
        <v>0</v>
      </c>
      <c r="K106" s="65">
        <v>457857429446</v>
      </c>
      <c r="M106" s="65">
        <v>0</v>
      </c>
      <c r="O106" s="65">
        <v>0</v>
      </c>
      <c r="Q106" s="65">
        <f t="shared" si="3"/>
        <v>457857429446</v>
      </c>
    </row>
    <row r="107" spans="1:17" ht="21.75" customHeight="1" x14ac:dyDescent="0.2">
      <c r="A107" s="60" t="s">
        <v>588</v>
      </c>
      <c r="C107" s="65">
        <v>0</v>
      </c>
      <c r="E107" s="65">
        <v>0</v>
      </c>
      <c r="G107" s="65">
        <v>0</v>
      </c>
      <c r="I107" s="65">
        <f t="shared" si="2"/>
        <v>0</v>
      </c>
      <c r="K107" s="65">
        <v>129108342058</v>
      </c>
      <c r="M107" s="65">
        <v>0</v>
      </c>
      <c r="O107" s="65">
        <v>-11270713106</v>
      </c>
      <c r="Q107" s="65">
        <f t="shared" si="3"/>
        <v>117837628952</v>
      </c>
    </row>
    <row r="108" spans="1:17" ht="21.75" customHeight="1" x14ac:dyDescent="0.2">
      <c r="A108" s="60" t="s">
        <v>612</v>
      </c>
      <c r="C108" s="65">
        <v>0</v>
      </c>
      <c r="E108" s="65">
        <v>0</v>
      </c>
      <c r="G108" s="65">
        <v>0</v>
      </c>
      <c r="I108" s="65">
        <f t="shared" si="2"/>
        <v>0</v>
      </c>
      <c r="K108" s="65">
        <v>25000000000</v>
      </c>
      <c r="M108" s="65">
        <v>0</v>
      </c>
      <c r="O108" s="65">
        <v>0</v>
      </c>
      <c r="Q108" s="65">
        <f t="shared" si="3"/>
        <v>25000000000</v>
      </c>
    </row>
    <row r="109" spans="1:17" ht="21.75" customHeight="1" x14ac:dyDescent="0.2">
      <c r="A109" s="60" t="s">
        <v>587</v>
      </c>
      <c r="C109" s="65">
        <v>0</v>
      </c>
      <c r="E109" s="65">
        <v>0</v>
      </c>
      <c r="G109" s="65">
        <v>0</v>
      </c>
      <c r="I109" s="65">
        <f t="shared" si="2"/>
        <v>0</v>
      </c>
      <c r="K109" s="65">
        <v>323340822268</v>
      </c>
      <c r="M109" s="65">
        <v>0</v>
      </c>
      <c r="O109" s="65">
        <v>19963751</v>
      </c>
      <c r="Q109" s="65">
        <f t="shared" si="3"/>
        <v>323360786019</v>
      </c>
    </row>
    <row r="110" spans="1:17" ht="21.75" customHeight="1" x14ac:dyDescent="0.2">
      <c r="A110" s="60" t="s">
        <v>586</v>
      </c>
      <c r="C110" s="65">
        <v>0</v>
      </c>
      <c r="E110" s="65">
        <v>0</v>
      </c>
      <c r="G110" s="65">
        <v>0</v>
      </c>
      <c r="I110" s="65">
        <f t="shared" si="2"/>
        <v>0</v>
      </c>
      <c r="K110" s="65">
        <v>147415721214</v>
      </c>
      <c r="M110" s="65">
        <v>0</v>
      </c>
      <c r="O110" s="65">
        <v>-282349813333</v>
      </c>
      <c r="Q110" s="65">
        <f t="shared" si="3"/>
        <v>-134934092119</v>
      </c>
    </row>
    <row r="111" spans="1:17" ht="21.75" customHeight="1" x14ac:dyDescent="0.2">
      <c r="A111" s="60" t="s">
        <v>194</v>
      </c>
      <c r="C111" s="65">
        <v>46111109498</v>
      </c>
      <c r="E111" s="65">
        <v>-72322602579</v>
      </c>
      <c r="G111" s="65">
        <v>0</v>
      </c>
      <c r="I111" s="65">
        <f t="shared" si="2"/>
        <v>-26211493081</v>
      </c>
      <c r="K111" s="65">
        <v>425210819851</v>
      </c>
      <c r="M111" s="65">
        <v>-249289563469</v>
      </c>
      <c r="O111" s="65">
        <v>-89956993022</v>
      </c>
      <c r="Q111" s="65">
        <f t="shared" si="3"/>
        <v>85964263360</v>
      </c>
    </row>
    <row r="112" spans="1:17" ht="21.75" customHeight="1" x14ac:dyDescent="0.2">
      <c r="A112" s="60" t="s">
        <v>145</v>
      </c>
      <c r="C112" s="65">
        <v>169815489276</v>
      </c>
      <c r="E112" s="65">
        <v>203830673993</v>
      </c>
      <c r="G112" s="65">
        <v>0</v>
      </c>
      <c r="I112" s="65">
        <f t="shared" si="2"/>
        <v>373646163269</v>
      </c>
      <c r="K112" s="65">
        <v>1726941895982</v>
      </c>
      <c r="M112" s="65">
        <v>107677446388</v>
      </c>
      <c r="O112" s="65">
        <v>44982840083</v>
      </c>
      <c r="Q112" s="65">
        <f t="shared" si="3"/>
        <v>1879602182453</v>
      </c>
    </row>
    <row r="113" spans="1:17" ht="21.75" customHeight="1" x14ac:dyDescent="0.2">
      <c r="A113" s="60" t="s">
        <v>585</v>
      </c>
      <c r="C113" s="65">
        <v>0</v>
      </c>
      <c r="E113" s="65">
        <v>0</v>
      </c>
      <c r="G113" s="65">
        <v>0</v>
      </c>
      <c r="I113" s="65">
        <f t="shared" si="2"/>
        <v>0</v>
      </c>
      <c r="K113" s="65">
        <v>838894599196</v>
      </c>
      <c r="M113" s="65">
        <v>0</v>
      </c>
      <c r="O113" s="65">
        <v>-66652905932</v>
      </c>
      <c r="Q113" s="65">
        <f t="shared" si="3"/>
        <v>772241693264</v>
      </c>
    </row>
    <row r="114" spans="1:17" ht="21.75" customHeight="1" x14ac:dyDescent="0.2">
      <c r="A114" s="60" t="s">
        <v>232</v>
      </c>
      <c r="C114" s="65">
        <v>71017451870</v>
      </c>
      <c r="E114" s="65">
        <v>0</v>
      </c>
      <c r="G114" s="65">
        <v>174956393750</v>
      </c>
      <c r="I114" s="65">
        <f t="shared" si="2"/>
        <v>245973845620</v>
      </c>
      <c r="K114" s="65">
        <v>1251698270954</v>
      </c>
      <c r="M114" s="65">
        <v>0</v>
      </c>
      <c r="O114" s="65">
        <v>-181283534618</v>
      </c>
      <c r="Q114" s="65">
        <f t="shared" si="3"/>
        <v>1070414736336</v>
      </c>
    </row>
    <row r="115" spans="1:17" ht="21.75" customHeight="1" x14ac:dyDescent="0.2">
      <c r="A115" s="60" t="s">
        <v>584</v>
      </c>
      <c r="C115" s="65">
        <v>0</v>
      </c>
      <c r="E115" s="65">
        <v>0</v>
      </c>
      <c r="G115" s="65">
        <v>0</v>
      </c>
      <c r="I115" s="65">
        <f t="shared" si="2"/>
        <v>0</v>
      </c>
      <c r="K115" s="65">
        <v>2249018363</v>
      </c>
      <c r="M115" s="65">
        <v>0</v>
      </c>
      <c r="O115" s="65">
        <v>214870569</v>
      </c>
      <c r="Q115" s="65">
        <f t="shared" si="3"/>
        <v>2463888932</v>
      </c>
    </row>
    <row r="116" spans="1:17" ht="21.75" customHeight="1" x14ac:dyDescent="0.2">
      <c r="A116" s="60" t="s">
        <v>582</v>
      </c>
      <c r="C116" s="65">
        <v>0</v>
      </c>
      <c r="E116" s="65">
        <v>0</v>
      </c>
      <c r="G116" s="65">
        <v>0</v>
      </c>
      <c r="I116" s="65">
        <f t="shared" si="2"/>
        <v>0</v>
      </c>
      <c r="K116" s="65">
        <v>209453043684</v>
      </c>
      <c r="M116" s="65">
        <v>0</v>
      </c>
      <c r="O116" s="65">
        <v>-16396310840</v>
      </c>
      <c r="Q116" s="65">
        <f t="shared" si="3"/>
        <v>193056732844</v>
      </c>
    </row>
    <row r="117" spans="1:17" ht="21.75" customHeight="1" x14ac:dyDescent="0.2">
      <c r="A117" s="60" t="s">
        <v>578</v>
      </c>
      <c r="C117" s="65">
        <v>0</v>
      </c>
      <c r="E117" s="65">
        <v>0</v>
      </c>
      <c r="G117" s="65">
        <v>0</v>
      </c>
      <c r="I117" s="65">
        <f t="shared" si="2"/>
        <v>0</v>
      </c>
      <c r="K117" s="65">
        <v>1611127782</v>
      </c>
      <c r="M117" s="65">
        <v>0</v>
      </c>
      <c r="O117" s="65">
        <v>680000000</v>
      </c>
      <c r="Q117" s="65">
        <f t="shared" si="3"/>
        <v>2291127782</v>
      </c>
    </row>
    <row r="118" spans="1:17" ht="21.75" customHeight="1" x14ac:dyDescent="0.2">
      <c r="A118" s="60" t="s">
        <v>577</v>
      </c>
      <c r="C118" s="65">
        <v>0</v>
      </c>
      <c r="E118" s="65">
        <v>0</v>
      </c>
      <c r="G118" s="65">
        <v>0</v>
      </c>
      <c r="I118" s="65">
        <f t="shared" si="2"/>
        <v>0</v>
      </c>
      <c r="K118" s="65">
        <v>679023210428</v>
      </c>
      <c r="M118" s="65">
        <v>0</v>
      </c>
      <c r="O118" s="65">
        <v>904365000</v>
      </c>
      <c r="Q118" s="65">
        <f t="shared" si="3"/>
        <v>679927575428</v>
      </c>
    </row>
    <row r="119" spans="1:17" ht="21.75" customHeight="1" x14ac:dyDescent="0.2">
      <c r="A119" s="60" t="s">
        <v>596</v>
      </c>
      <c r="C119" s="65">
        <v>0</v>
      </c>
      <c r="E119" s="65">
        <v>0</v>
      </c>
      <c r="G119" s="65">
        <v>0</v>
      </c>
      <c r="I119" s="65">
        <f t="shared" si="2"/>
        <v>0</v>
      </c>
      <c r="K119" s="65">
        <v>445454642310</v>
      </c>
      <c r="M119" s="65">
        <v>0</v>
      </c>
      <c r="O119" s="65">
        <v>64913026419</v>
      </c>
      <c r="Q119" s="65">
        <f t="shared" si="3"/>
        <v>510367668729</v>
      </c>
    </row>
    <row r="120" spans="1:17" ht="21.75" customHeight="1" x14ac:dyDescent="0.2">
      <c r="A120" s="60" t="s">
        <v>576</v>
      </c>
      <c r="C120" s="65">
        <v>0</v>
      </c>
      <c r="E120" s="65">
        <v>0</v>
      </c>
      <c r="G120" s="65">
        <v>0</v>
      </c>
      <c r="I120" s="65">
        <f t="shared" si="2"/>
        <v>0</v>
      </c>
      <c r="K120" s="65">
        <v>211468705839</v>
      </c>
      <c r="M120" s="65">
        <v>0</v>
      </c>
      <c r="O120" s="65">
        <v>356789719</v>
      </c>
      <c r="Q120" s="65">
        <f t="shared" si="3"/>
        <v>211825495558</v>
      </c>
    </row>
    <row r="121" spans="1:17" ht="21.75" customHeight="1" x14ac:dyDescent="0.2">
      <c r="A121" s="60" t="s">
        <v>852</v>
      </c>
      <c r="C121" s="65">
        <v>0</v>
      </c>
      <c r="E121" s="65">
        <v>0</v>
      </c>
      <c r="G121" s="65">
        <v>0</v>
      </c>
      <c r="I121" s="65">
        <f t="shared" si="2"/>
        <v>0</v>
      </c>
      <c r="K121" s="65">
        <f>3800000000</f>
        <v>3800000000</v>
      </c>
      <c r="M121" s="65">
        <v>0</v>
      </c>
      <c r="O121" s="65">
        <v>0</v>
      </c>
      <c r="Q121" s="65">
        <f t="shared" si="3"/>
        <v>3800000000</v>
      </c>
    </row>
    <row r="122" spans="1:17" ht="21.75" customHeight="1" x14ac:dyDescent="0.2">
      <c r="A122" s="60" t="s">
        <v>170</v>
      </c>
      <c r="C122" s="65">
        <v>0</v>
      </c>
      <c r="E122" s="65">
        <v>11021930913</v>
      </c>
      <c r="G122" s="65">
        <v>0</v>
      </c>
      <c r="I122" s="65">
        <f t="shared" si="2"/>
        <v>11021930913</v>
      </c>
      <c r="K122" s="65">
        <v>0</v>
      </c>
      <c r="M122" s="65">
        <v>94432460014</v>
      </c>
      <c r="O122" s="65">
        <v>0</v>
      </c>
      <c r="Q122" s="65">
        <f t="shared" si="3"/>
        <v>94432460014</v>
      </c>
    </row>
    <row r="123" spans="1:17" ht="21.75" customHeight="1" x14ac:dyDescent="0.2">
      <c r="A123" s="60" t="s">
        <v>165</v>
      </c>
      <c r="C123" s="65">
        <v>0</v>
      </c>
      <c r="E123" s="65">
        <v>573975948</v>
      </c>
      <c r="G123" s="65">
        <v>0</v>
      </c>
      <c r="I123" s="65">
        <f t="shared" si="2"/>
        <v>573975948</v>
      </c>
      <c r="K123" s="65">
        <v>0</v>
      </c>
      <c r="M123" s="65">
        <v>4950542551</v>
      </c>
      <c r="O123" s="65">
        <v>0</v>
      </c>
      <c r="Q123" s="65">
        <f t="shared" si="3"/>
        <v>4950542551</v>
      </c>
    </row>
    <row r="124" spans="1:17" ht="21.75" customHeight="1" x14ac:dyDescent="0.2">
      <c r="A124" s="60" t="s">
        <v>591</v>
      </c>
      <c r="C124" s="65">
        <v>0</v>
      </c>
      <c r="E124" s="65">
        <v>0</v>
      </c>
      <c r="G124" s="65">
        <v>0</v>
      </c>
      <c r="I124" s="65">
        <f t="shared" si="2"/>
        <v>0</v>
      </c>
      <c r="K124" s="65">
        <v>0</v>
      </c>
      <c r="M124" s="65">
        <v>0</v>
      </c>
      <c r="O124" s="65">
        <v>62642969108</v>
      </c>
      <c r="Q124" s="65">
        <f t="shared" si="3"/>
        <v>62642969108</v>
      </c>
    </row>
    <row r="125" spans="1:17" ht="21.75" customHeight="1" x14ac:dyDescent="0.2">
      <c r="A125" s="60" t="s">
        <v>593</v>
      </c>
      <c r="C125" s="65">
        <v>0</v>
      </c>
      <c r="E125" s="65">
        <v>0</v>
      </c>
      <c r="G125" s="65">
        <v>0</v>
      </c>
      <c r="I125" s="65">
        <f t="shared" si="2"/>
        <v>0</v>
      </c>
      <c r="K125" s="65">
        <v>0</v>
      </c>
      <c r="M125" s="65">
        <v>0</v>
      </c>
      <c r="O125" s="65">
        <v>30019583308</v>
      </c>
      <c r="Q125" s="65">
        <f t="shared" si="3"/>
        <v>30019583308</v>
      </c>
    </row>
    <row r="126" spans="1:17" ht="21.75" customHeight="1" x14ac:dyDescent="0.2">
      <c r="A126" s="60" t="s">
        <v>581</v>
      </c>
      <c r="C126" s="65">
        <v>0</v>
      </c>
      <c r="E126" s="65">
        <v>0</v>
      </c>
      <c r="G126" s="65">
        <v>0</v>
      </c>
      <c r="I126" s="65">
        <f t="shared" si="2"/>
        <v>0</v>
      </c>
      <c r="K126" s="65">
        <v>0</v>
      </c>
      <c r="M126" s="65">
        <v>0</v>
      </c>
      <c r="O126" s="65">
        <v>9093156689</v>
      </c>
      <c r="Q126" s="65">
        <f t="shared" si="3"/>
        <v>9093156689</v>
      </c>
    </row>
    <row r="127" spans="1:17" ht="21.75" customHeight="1" x14ac:dyDescent="0.2">
      <c r="A127" s="60" t="s">
        <v>580</v>
      </c>
      <c r="C127" s="65">
        <v>0</v>
      </c>
      <c r="E127" s="65">
        <v>0</v>
      </c>
      <c r="G127" s="65">
        <v>0</v>
      </c>
      <c r="I127" s="65">
        <f t="shared" si="2"/>
        <v>0</v>
      </c>
      <c r="K127" s="65">
        <v>0</v>
      </c>
      <c r="M127" s="65">
        <v>0</v>
      </c>
      <c r="O127" s="65">
        <v>1446722569</v>
      </c>
      <c r="Q127" s="65">
        <f t="shared" si="3"/>
        <v>1446722569</v>
      </c>
    </row>
    <row r="128" spans="1:17" ht="21.75" customHeight="1" x14ac:dyDescent="0.2">
      <c r="A128" s="60" t="s">
        <v>579</v>
      </c>
      <c r="C128" s="65">
        <v>0</v>
      </c>
      <c r="E128" s="65">
        <v>0</v>
      </c>
      <c r="G128" s="65">
        <v>0</v>
      </c>
      <c r="I128" s="65">
        <f t="shared" si="2"/>
        <v>0</v>
      </c>
      <c r="K128" s="65">
        <v>0</v>
      </c>
      <c r="M128" s="65">
        <v>0</v>
      </c>
      <c r="O128" s="65">
        <v>352173302</v>
      </c>
      <c r="Q128" s="65">
        <f t="shared" si="3"/>
        <v>352173302</v>
      </c>
    </row>
    <row r="129" spans="1:17" ht="21.75" customHeight="1" x14ac:dyDescent="0.2">
      <c r="A129" s="60" t="s">
        <v>602</v>
      </c>
      <c r="C129" s="65">
        <v>0</v>
      </c>
      <c r="E129" s="65">
        <v>0</v>
      </c>
      <c r="G129" s="65">
        <v>0</v>
      </c>
      <c r="I129" s="65">
        <f t="shared" si="2"/>
        <v>0</v>
      </c>
      <c r="K129" s="65">
        <v>0</v>
      </c>
      <c r="M129" s="65">
        <v>0</v>
      </c>
      <c r="O129" s="65">
        <v>7950346036</v>
      </c>
      <c r="Q129" s="65">
        <f t="shared" si="3"/>
        <v>7950346036</v>
      </c>
    </row>
    <row r="130" spans="1:17" ht="21.75" customHeight="1" x14ac:dyDescent="0.2">
      <c r="A130" s="60" t="s">
        <v>583</v>
      </c>
      <c r="C130" s="65">
        <v>0</v>
      </c>
      <c r="E130" s="65">
        <v>0</v>
      </c>
      <c r="G130" s="65">
        <v>0</v>
      </c>
      <c r="I130" s="65">
        <f t="shared" si="2"/>
        <v>0</v>
      </c>
      <c r="K130" s="65">
        <v>0</v>
      </c>
      <c r="M130" s="65">
        <v>0</v>
      </c>
      <c r="O130" s="65">
        <v>11635933644</v>
      </c>
      <c r="Q130" s="65">
        <f t="shared" si="3"/>
        <v>11635933644</v>
      </c>
    </row>
    <row r="131" spans="1:17" ht="21.75" customHeight="1" x14ac:dyDescent="0.2">
      <c r="A131" s="60" t="s">
        <v>178</v>
      </c>
      <c r="C131" s="65">
        <v>0</v>
      </c>
      <c r="E131" s="65">
        <v>1040103447</v>
      </c>
      <c r="G131" s="65">
        <v>0</v>
      </c>
      <c r="I131" s="65">
        <f t="shared" si="2"/>
        <v>1040103447</v>
      </c>
      <c r="K131" s="65">
        <v>0</v>
      </c>
      <c r="M131" s="65">
        <v>9408847337</v>
      </c>
      <c r="O131" s="65">
        <v>0</v>
      </c>
      <c r="Q131" s="65">
        <f t="shared" si="3"/>
        <v>9408847337</v>
      </c>
    </row>
    <row r="132" spans="1:17" ht="21.75" customHeight="1" x14ac:dyDescent="0.2">
      <c r="A132" s="60" t="s">
        <v>188</v>
      </c>
      <c r="C132" s="65">
        <v>0</v>
      </c>
      <c r="E132" s="65">
        <v>445829179</v>
      </c>
      <c r="G132" s="65">
        <v>0</v>
      </c>
      <c r="I132" s="65">
        <f t="shared" si="2"/>
        <v>445829179</v>
      </c>
      <c r="K132" s="65">
        <v>0</v>
      </c>
      <c r="M132" s="65">
        <v>6879857800</v>
      </c>
      <c r="O132" s="65">
        <v>0</v>
      </c>
      <c r="Q132" s="65">
        <f t="shared" si="3"/>
        <v>6879857800</v>
      </c>
    </row>
    <row r="133" spans="1:17" ht="21.75" customHeight="1" x14ac:dyDescent="0.2">
      <c r="A133" s="60" t="s">
        <v>167</v>
      </c>
      <c r="C133" s="65">
        <v>0</v>
      </c>
      <c r="E133" s="65">
        <v>81290684392</v>
      </c>
      <c r="G133" s="65">
        <v>0</v>
      </c>
      <c r="I133" s="65">
        <f t="shared" si="2"/>
        <v>81290684392</v>
      </c>
      <c r="K133" s="65">
        <v>0</v>
      </c>
      <c r="M133" s="65">
        <v>798704584051</v>
      </c>
      <c r="O133" s="65">
        <v>0</v>
      </c>
      <c r="Q133" s="65">
        <f t="shared" si="3"/>
        <v>798704584051</v>
      </c>
    </row>
    <row r="134" spans="1:17" ht="21.75" customHeight="1" x14ac:dyDescent="0.2">
      <c r="A134" s="60" t="s">
        <v>175</v>
      </c>
      <c r="C134" s="65">
        <v>0</v>
      </c>
      <c r="E134" s="65">
        <v>37040843370</v>
      </c>
      <c r="G134" s="65">
        <v>0</v>
      </c>
      <c r="I134" s="65">
        <f t="shared" si="2"/>
        <v>37040843370</v>
      </c>
      <c r="K134" s="65">
        <v>0</v>
      </c>
      <c r="M134" s="65">
        <v>323390922169</v>
      </c>
      <c r="O134" s="65">
        <v>0</v>
      </c>
      <c r="Q134" s="65">
        <f t="shared" si="3"/>
        <v>323390922169</v>
      </c>
    </row>
    <row r="135" spans="1:17" ht="21.75" customHeight="1" x14ac:dyDescent="0.2">
      <c r="A135" s="60" t="s">
        <v>163</v>
      </c>
      <c r="C135" s="65">
        <v>0</v>
      </c>
      <c r="E135" s="65">
        <v>498369434</v>
      </c>
      <c r="G135" s="65">
        <v>0</v>
      </c>
      <c r="I135" s="65">
        <f t="shared" si="2"/>
        <v>498369434</v>
      </c>
      <c r="K135" s="65">
        <v>0</v>
      </c>
      <c r="M135" s="65">
        <v>4552869483</v>
      </c>
      <c r="O135" s="65">
        <v>0</v>
      </c>
      <c r="Q135" s="65">
        <f t="shared" si="3"/>
        <v>4552869483</v>
      </c>
    </row>
    <row r="136" spans="1:17" ht="21.75" customHeight="1" x14ac:dyDescent="0.2">
      <c r="A136" s="60" t="s">
        <v>185</v>
      </c>
      <c r="C136" s="65">
        <v>0</v>
      </c>
      <c r="E136" s="65">
        <f>26753791996+637</f>
        <v>26753792633</v>
      </c>
      <c r="G136" s="65">
        <v>0</v>
      </c>
      <c r="I136" s="65">
        <f t="shared" si="2"/>
        <v>26753792633</v>
      </c>
      <c r="K136" s="65">
        <v>0</v>
      </c>
      <c r="M136" s="65">
        <v>230518138013</v>
      </c>
      <c r="O136" s="65">
        <v>0</v>
      </c>
      <c r="Q136" s="65">
        <f t="shared" si="3"/>
        <v>230518138013</v>
      </c>
    </row>
    <row r="137" spans="1:17" ht="21.75" customHeight="1" x14ac:dyDescent="0.2">
      <c r="A137" s="60" t="s">
        <v>172</v>
      </c>
      <c r="C137" s="65">
        <v>0</v>
      </c>
      <c r="E137" s="65">
        <v>192755057</v>
      </c>
      <c r="G137" s="65">
        <v>0</v>
      </c>
      <c r="I137" s="65">
        <f t="shared" si="2"/>
        <v>192755057</v>
      </c>
      <c r="K137" s="65">
        <v>0</v>
      </c>
      <c r="M137" s="65">
        <v>1827208759</v>
      </c>
      <c r="O137" s="65">
        <v>0</v>
      </c>
      <c r="Q137" s="65">
        <f t="shared" si="3"/>
        <v>1827208759</v>
      </c>
    </row>
    <row r="138" spans="1:17" ht="21.75" customHeight="1" x14ac:dyDescent="0.2">
      <c r="A138" s="60" t="s">
        <v>180</v>
      </c>
      <c r="C138" s="65">
        <v>0</v>
      </c>
      <c r="E138" s="65">
        <v>71121736849</v>
      </c>
      <c r="G138" s="65">
        <v>0</v>
      </c>
      <c r="I138" s="65">
        <f t="shared" ref="I138:I140" si="4">C138+E138+G138</f>
        <v>71121736849</v>
      </c>
      <c r="K138" s="65">
        <v>0</v>
      </c>
      <c r="M138" s="65">
        <v>500209389743</v>
      </c>
      <c r="O138" s="65">
        <v>0</v>
      </c>
      <c r="Q138" s="65">
        <f t="shared" ref="Q138:Q140" si="5">K138+M138+O138</f>
        <v>500209389743</v>
      </c>
    </row>
    <row r="139" spans="1:17" ht="21.75" customHeight="1" x14ac:dyDescent="0.2">
      <c r="A139" s="60" t="s">
        <v>160</v>
      </c>
      <c r="C139" s="65">
        <v>0</v>
      </c>
      <c r="E139" s="65">
        <v>2074091223</v>
      </c>
      <c r="G139" s="65">
        <v>0</v>
      </c>
      <c r="I139" s="65">
        <f t="shared" si="4"/>
        <v>2074091223</v>
      </c>
      <c r="K139" s="65">
        <v>0</v>
      </c>
      <c r="M139" s="65">
        <v>18660948720</v>
      </c>
      <c r="O139" s="65">
        <v>0</v>
      </c>
      <c r="Q139" s="65">
        <f t="shared" si="5"/>
        <v>18660948720</v>
      </c>
    </row>
    <row r="140" spans="1:17" ht="21.75" customHeight="1" x14ac:dyDescent="0.2">
      <c r="A140" s="70" t="s">
        <v>182</v>
      </c>
      <c r="C140" s="65">
        <v>0</v>
      </c>
      <c r="E140" s="65">
        <v>13172037136</v>
      </c>
      <c r="G140" s="65">
        <v>0</v>
      </c>
      <c r="I140" s="65">
        <f t="shared" si="4"/>
        <v>13172037136</v>
      </c>
      <c r="K140" s="65">
        <v>0</v>
      </c>
      <c r="M140" s="65">
        <v>165424820316</v>
      </c>
      <c r="O140" s="65">
        <v>0</v>
      </c>
      <c r="Q140" s="65">
        <f t="shared" si="5"/>
        <v>165424820316</v>
      </c>
    </row>
    <row r="141" spans="1:17" ht="21.75" customHeight="1" x14ac:dyDescent="0.2">
      <c r="A141" s="72" t="s">
        <v>65</v>
      </c>
      <c r="C141" s="64">
        <f>SUM(C9:C140)</f>
        <v>7698900492965</v>
      </c>
      <c r="E141" s="64">
        <f>SUM(E9:E140)</f>
        <v>506373922940</v>
      </c>
      <c r="G141" s="64">
        <f>SUM(G9:G140)</f>
        <v>-134355266540</v>
      </c>
      <c r="I141" s="64">
        <f>SUM(I9:I140)</f>
        <v>8070919149365</v>
      </c>
      <c r="K141" s="64">
        <f>SUM(K9:K140)</f>
        <v>80900630829581</v>
      </c>
      <c r="M141" s="64">
        <f>SUM(M9:M140)</f>
        <v>-3542731900952</v>
      </c>
      <c r="O141" s="64">
        <f>SUM(O9:O140)</f>
        <v>-1901953691622</v>
      </c>
      <c r="Q141" s="64">
        <f>SUM(Q9:Q140)</f>
        <v>75455945237007</v>
      </c>
    </row>
    <row r="143" spans="1:17" x14ac:dyDescent="0.2">
      <c r="C143" s="71"/>
      <c r="E143" s="71"/>
      <c r="G143" s="71"/>
      <c r="K143" s="71"/>
      <c r="M143" s="71"/>
      <c r="O143" s="71"/>
    </row>
    <row r="144" spans="1:17" x14ac:dyDescent="0.2">
      <c r="C144" s="71"/>
      <c r="E144" s="71"/>
      <c r="G144" s="71"/>
      <c r="K144" s="71"/>
      <c r="M144" s="71"/>
      <c r="O144" s="71"/>
    </row>
    <row r="145" spans="3:15" x14ac:dyDescent="0.2">
      <c r="C145" s="71"/>
      <c r="E145" s="71"/>
      <c r="G145" s="71"/>
      <c r="M145" s="71"/>
      <c r="O145" s="71"/>
    </row>
  </sheetData>
  <mergeCells count="6">
    <mergeCell ref="A1:Q1"/>
    <mergeCell ref="A2:Q2"/>
    <mergeCell ref="A3:Q3"/>
    <mergeCell ref="B5:Q5"/>
    <mergeCell ref="C6:I6"/>
    <mergeCell ref="K6:Q6"/>
  </mergeCells>
  <pageMargins left="0.39" right="0.39" top="0.39" bottom="0.39" header="0" footer="0"/>
  <pageSetup scale="6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62"/>
  <sheetViews>
    <sheetView rightToLeft="1" workbookViewId="0">
      <selection activeCell="J19" sqref="J19"/>
    </sheetView>
  </sheetViews>
  <sheetFormatPr defaultRowHeight="12.75" x14ac:dyDescent="0.2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45.5703125" bestFit="1" customWidth="1"/>
    <col min="7" max="7" width="1.28515625" customWidth="1"/>
    <col min="8" max="8" width="13" customWidth="1"/>
    <col min="9" max="9" width="1.28515625" customWidth="1"/>
    <col min="10" max="10" width="20" bestFit="1" customWidth="1"/>
    <col min="11" max="11" width="1.28515625" customWidth="1"/>
    <col min="12" max="12" width="28.5703125" customWidth="1"/>
    <col min="13" max="13" width="1.28515625" customWidth="1"/>
    <col min="14" max="14" width="14.28515625" customWidth="1"/>
    <col min="15" max="15" width="1.28515625" customWidth="1"/>
    <col min="16" max="16" width="28.5703125" customWidth="1"/>
    <col min="17" max="17" width="0.28515625" customWidth="1"/>
    <col min="18" max="18" width="13.5703125" bestFit="1" customWidth="1"/>
    <col min="19" max="19" width="28" bestFit="1" customWidth="1"/>
    <col min="20" max="20" width="7" bestFit="1" customWidth="1"/>
  </cols>
  <sheetData>
    <row r="1" spans="1:18" ht="25.5" x14ac:dyDescent="0.2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</row>
    <row r="2" spans="1:18" ht="25.5" x14ac:dyDescent="0.2">
      <c r="A2" s="111" t="s">
        <v>511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</row>
    <row r="3" spans="1:18" ht="25.5" x14ac:dyDescent="0.2">
      <c r="A3" s="111" t="s">
        <v>2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</row>
    <row r="5" spans="1:18" ht="24" x14ac:dyDescent="0.2">
      <c r="A5" s="1" t="s">
        <v>613</v>
      </c>
      <c r="B5" s="112" t="s">
        <v>614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</row>
    <row r="6" spans="1:18" x14ac:dyDescent="0.2">
      <c r="L6" s="134" t="s">
        <v>615</v>
      </c>
      <c r="P6" s="134" t="s">
        <v>616</v>
      </c>
    </row>
    <row r="7" spans="1:18" ht="21" x14ac:dyDescent="0.2">
      <c r="A7" s="133" t="s">
        <v>617</v>
      </c>
      <c r="B7" s="133"/>
      <c r="D7" s="90" t="s">
        <v>618</v>
      </c>
      <c r="F7" s="90" t="s">
        <v>619</v>
      </c>
      <c r="H7" s="90" t="s">
        <v>82</v>
      </c>
      <c r="J7" s="90" t="s">
        <v>620</v>
      </c>
      <c r="L7" s="134"/>
      <c r="N7" s="90" t="s">
        <v>621</v>
      </c>
      <c r="P7" s="134"/>
    </row>
    <row r="8" spans="1:18" ht="3" customHeight="1" x14ac:dyDescent="0.45">
      <c r="A8" s="131" t="s">
        <v>860</v>
      </c>
      <c r="B8" s="131"/>
      <c r="C8" s="91"/>
      <c r="D8" s="131" t="s">
        <v>622</v>
      </c>
      <c r="E8" s="92"/>
      <c r="F8" s="4"/>
      <c r="G8" s="92"/>
      <c r="H8" s="93"/>
      <c r="I8" s="92"/>
      <c r="J8" s="93"/>
      <c r="K8" s="92"/>
      <c r="L8" s="93"/>
      <c r="N8" s="3"/>
      <c r="P8" s="3"/>
    </row>
    <row r="9" spans="1:18" ht="18.75" x14ac:dyDescent="0.45">
      <c r="A9" s="132"/>
      <c r="B9" s="132"/>
      <c r="C9" s="91"/>
      <c r="D9" s="132"/>
      <c r="E9" s="92"/>
      <c r="F9" s="7" t="s">
        <v>140</v>
      </c>
      <c r="G9" s="92"/>
      <c r="H9" s="94">
        <v>14000000</v>
      </c>
      <c r="I9" s="92"/>
      <c r="J9" s="94">
        <v>14000000000000</v>
      </c>
      <c r="K9" s="92"/>
      <c r="L9" s="8">
        <v>120624040883</v>
      </c>
      <c r="N9" s="95">
        <v>0.23</v>
      </c>
      <c r="O9" s="29"/>
      <c r="P9" s="96">
        <v>0.38380000000000003</v>
      </c>
      <c r="R9" s="31"/>
    </row>
    <row r="10" spans="1:18" ht="18.75" x14ac:dyDescent="0.45">
      <c r="A10" s="132"/>
      <c r="B10" s="132"/>
      <c r="C10" s="91"/>
      <c r="D10" s="132"/>
      <c r="E10" s="92"/>
      <c r="F10" s="7" t="s">
        <v>143</v>
      </c>
      <c r="G10" s="92"/>
      <c r="H10" s="94">
        <v>2500000</v>
      </c>
      <c r="I10" s="92"/>
      <c r="J10" s="94">
        <v>2500000000000</v>
      </c>
      <c r="K10" s="92"/>
      <c r="L10" s="8">
        <v>2161506849</v>
      </c>
      <c r="N10" s="95">
        <v>0.18</v>
      </c>
      <c r="O10" s="29"/>
      <c r="P10" s="96">
        <v>0.32100000000000001</v>
      </c>
      <c r="R10" s="31"/>
    </row>
    <row r="11" spans="1:18" ht="18.75" x14ac:dyDescent="0.45">
      <c r="A11" s="132"/>
      <c r="B11" s="132"/>
      <c r="C11" s="91"/>
      <c r="D11" s="132"/>
      <c r="E11" s="92"/>
      <c r="F11" s="7" t="s">
        <v>145</v>
      </c>
      <c r="G11" s="92"/>
      <c r="H11" s="94">
        <v>7475000</v>
      </c>
      <c r="I11" s="92"/>
      <c r="J11" s="94">
        <v>7475000000000</v>
      </c>
      <c r="K11" s="92"/>
      <c r="L11" s="8">
        <v>32390240263</v>
      </c>
      <c r="N11" s="95">
        <v>0.18</v>
      </c>
      <c r="O11" s="29"/>
      <c r="P11" s="96">
        <v>0.35399999999999998</v>
      </c>
      <c r="R11" s="31"/>
    </row>
    <row r="12" spans="1:18" ht="18.75" x14ac:dyDescent="0.45">
      <c r="A12" s="132"/>
      <c r="B12" s="132"/>
      <c r="C12" s="91"/>
      <c r="D12" s="132"/>
      <c r="E12" s="92"/>
      <c r="F12" s="7" t="s">
        <v>861</v>
      </c>
      <c r="G12" s="92"/>
      <c r="H12" s="94">
        <v>1500000</v>
      </c>
      <c r="I12" s="92"/>
      <c r="J12" s="94">
        <v>1500000000000</v>
      </c>
      <c r="K12" s="92"/>
      <c r="L12" s="8">
        <v>8904408349</v>
      </c>
      <c r="N12" s="95">
        <v>0.18</v>
      </c>
      <c r="O12" s="29"/>
      <c r="P12" s="96">
        <v>0.37799999999999995</v>
      </c>
      <c r="R12" s="31"/>
    </row>
    <row r="13" spans="1:18" ht="18.75" x14ac:dyDescent="0.45">
      <c r="A13" s="132"/>
      <c r="B13" s="132"/>
      <c r="C13" s="91"/>
      <c r="D13" s="132"/>
      <c r="E13" s="92"/>
      <c r="F13" s="7" t="s">
        <v>151</v>
      </c>
      <c r="G13" s="92"/>
      <c r="H13" s="94">
        <v>3499886</v>
      </c>
      <c r="I13" s="92"/>
      <c r="J13" s="94">
        <v>3499886000000</v>
      </c>
      <c r="K13" s="92"/>
      <c r="L13" s="8">
        <v>12488100171</v>
      </c>
      <c r="N13" s="95">
        <v>0.18</v>
      </c>
      <c r="O13" s="29"/>
      <c r="P13" s="96">
        <v>0.21729999999999999</v>
      </c>
      <c r="R13" s="31"/>
    </row>
    <row r="14" spans="1:18" ht="18.75" x14ac:dyDescent="0.45">
      <c r="A14" s="132"/>
      <c r="B14" s="132"/>
      <c r="C14" s="91"/>
      <c r="D14" s="132"/>
      <c r="E14" s="92"/>
      <c r="F14" s="7" t="s">
        <v>154</v>
      </c>
      <c r="G14" s="92"/>
      <c r="H14" s="94">
        <v>6959809</v>
      </c>
      <c r="I14" s="92"/>
      <c r="J14" s="94">
        <v>6959809000000</v>
      </c>
      <c r="K14" s="92"/>
      <c r="L14" s="8">
        <v>12617954180</v>
      </c>
      <c r="N14" s="95">
        <v>0.18</v>
      </c>
      <c r="O14" s="29"/>
      <c r="P14" s="96">
        <v>0.32600000000000001</v>
      </c>
      <c r="R14" s="31"/>
    </row>
    <row r="15" spans="1:18" ht="18.75" x14ac:dyDescent="0.45">
      <c r="A15" s="132"/>
      <c r="B15" s="132"/>
      <c r="C15" s="91"/>
      <c r="D15" s="132"/>
      <c r="E15" s="92"/>
      <c r="F15" s="7" t="s">
        <v>157</v>
      </c>
      <c r="G15" s="92"/>
      <c r="H15" s="94">
        <v>5500000</v>
      </c>
      <c r="I15" s="92"/>
      <c r="J15" s="94">
        <v>5500000000000</v>
      </c>
      <c r="K15" s="92"/>
      <c r="L15" s="8">
        <v>24210831050</v>
      </c>
      <c r="N15" s="95">
        <v>0.26</v>
      </c>
      <c r="O15" s="29"/>
      <c r="P15" s="96">
        <v>0.35249999999999998</v>
      </c>
      <c r="R15" s="31"/>
    </row>
    <row r="16" spans="1:18" ht="18.75" x14ac:dyDescent="0.45">
      <c r="A16" s="132"/>
      <c r="B16" s="132"/>
      <c r="C16" s="91"/>
      <c r="D16" s="132"/>
      <c r="E16" s="92"/>
      <c r="F16" s="7" t="s">
        <v>119</v>
      </c>
      <c r="G16" s="92"/>
      <c r="H16" s="94">
        <v>440700</v>
      </c>
      <c r="I16" s="92"/>
      <c r="J16" s="94">
        <v>440700000000</v>
      </c>
      <c r="K16" s="92"/>
      <c r="L16" s="8">
        <v>31416164398</v>
      </c>
      <c r="N16" s="95">
        <v>0</v>
      </c>
      <c r="O16" s="29"/>
      <c r="P16" s="96">
        <v>0.36399999999999999</v>
      </c>
      <c r="R16" s="31"/>
    </row>
    <row r="17" spans="1:18" ht="18.75" x14ac:dyDescent="0.45">
      <c r="A17" s="132"/>
      <c r="B17" s="132"/>
      <c r="C17" s="91"/>
      <c r="D17" s="132"/>
      <c r="E17" s="92"/>
      <c r="F17" s="7" t="s">
        <v>123</v>
      </c>
      <c r="G17" s="92"/>
      <c r="H17" s="94">
        <v>525000</v>
      </c>
      <c r="I17" s="92"/>
      <c r="J17" s="94">
        <v>525000000000</v>
      </c>
      <c r="K17" s="92"/>
      <c r="L17" s="8">
        <v>14598027379</v>
      </c>
      <c r="N17" s="95">
        <v>0</v>
      </c>
      <c r="O17" s="29"/>
      <c r="P17" s="96">
        <v>0.35100000000000003</v>
      </c>
      <c r="R17" s="31"/>
    </row>
    <row r="18" spans="1:18" ht="18.75" x14ac:dyDescent="0.45">
      <c r="A18" s="132"/>
      <c r="B18" s="132"/>
      <c r="C18" s="91"/>
      <c r="D18" s="132"/>
      <c r="E18" s="92"/>
      <c r="F18" s="7" t="s">
        <v>862</v>
      </c>
      <c r="G18" s="92"/>
      <c r="H18" s="94">
        <v>3809700</v>
      </c>
      <c r="I18" s="92"/>
      <c r="J18" s="94">
        <v>3809700000000</v>
      </c>
      <c r="K18" s="92"/>
      <c r="L18" s="8">
        <v>110054186116</v>
      </c>
      <c r="N18" s="95">
        <v>0</v>
      </c>
      <c r="O18" s="29"/>
      <c r="P18" s="96">
        <v>0.3881</v>
      </c>
      <c r="R18" s="31"/>
    </row>
    <row r="19" spans="1:18" ht="18.75" x14ac:dyDescent="0.45">
      <c r="A19" s="132"/>
      <c r="B19" s="132"/>
      <c r="C19" s="91"/>
      <c r="D19" s="132"/>
      <c r="E19" s="92"/>
      <c r="F19" s="7" t="s">
        <v>863</v>
      </c>
      <c r="G19" s="92"/>
      <c r="H19" s="94">
        <v>1696700</v>
      </c>
      <c r="I19" s="92"/>
      <c r="J19" s="94">
        <v>1696700000000</v>
      </c>
      <c r="K19" s="92"/>
      <c r="L19" s="8">
        <v>5131809099</v>
      </c>
      <c r="N19" s="95">
        <v>0</v>
      </c>
      <c r="O19" s="29"/>
      <c r="P19" s="96">
        <v>0.32</v>
      </c>
      <c r="R19" s="31"/>
    </row>
    <row r="20" spans="1:18" ht="18.75" x14ac:dyDescent="0.45">
      <c r="A20" s="132"/>
      <c r="B20" s="132"/>
      <c r="C20" s="91"/>
      <c r="D20" s="132"/>
      <c r="E20" s="92"/>
      <c r="F20" s="7" t="s">
        <v>128</v>
      </c>
      <c r="G20" s="92"/>
      <c r="H20" s="94">
        <v>6462000</v>
      </c>
      <c r="I20" s="92"/>
      <c r="J20" s="94">
        <v>6462000000000</v>
      </c>
      <c r="K20" s="92"/>
      <c r="L20" s="8">
        <v>74069220235</v>
      </c>
      <c r="N20" s="95">
        <v>0</v>
      </c>
      <c r="O20" s="29"/>
      <c r="P20" s="96">
        <v>0.37799999999999995</v>
      </c>
      <c r="R20" s="31"/>
    </row>
    <row r="21" spans="1:18" ht="18.75" x14ac:dyDescent="0.45">
      <c r="A21" s="132"/>
      <c r="B21" s="132"/>
      <c r="C21" s="91"/>
      <c r="D21" s="132"/>
      <c r="E21" s="92"/>
      <c r="F21" s="7" t="s">
        <v>131</v>
      </c>
      <c r="G21" s="92"/>
      <c r="H21" s="94">
        <v>2292600</v>
      </c>
      <c r="I21" s="92"/>
      <c r="J21" s="94">
        <v>2292600000000</v>
      </c>
      <c r="K21" s="92"/>
      <c r="L21" s="8">
        <v>129058222818</v>
      </c>
      <c r="N21" s="95">
        <v>0</v>
      </c>
      <c r="O21" s="29"/>
      <c r="P21" s="96">
        <v>0.33200000000000002</v>
      </c>
      <c r="R21" s="31"/>
    </row>
    <row r="22" spans="1:18" ht="18.75" x14ac:dyDescent="0.45">
      <c r="A22" s="132"/>
      <c r="B22" s="132"/>
      <c r="C22" s="91"/>
      <c r="D22" s="132"/>
      <c r="E22" s="92"/>
      <c r="F22" s="7" t="s">
        <v>134</v>
      </c>
      <c r="G22" s="92"/>
      <c r="H22" s="94">
        <v>114700</v>
      </c>
      <c r="I22" s="92"/>
      <c r="J22" s="94">
        <v>114700000000</v>
      </c>
      <c r="K22" s="92"/>
      <c r="L22" s="8">
        <v>4686046521</v>
      </c>
      <c r="N22" s="95">
        <v>0</v>
      </c>
      <c r="O22" s="29"/>
      <c r="P22" s="96">
        <v>0.34700000000000003</v>
      </c>
      <c r="R22" s="31"/>
    </row>
    <row r="23" spans="1:18" ht="18.75" x14ac:dyDescent="0.45">
      <c r="A23" s="132"/>
      <c r="B23" s="132"/>
      <c r="C23" s="91"/>
      <c r="D23" s="132"/>
      <c r="E23" s="92"/>
      <c r="F23" s="7" t="s">
        <v>842</v>
      </c>
      <c r="G23" s="92"/>
      <c r="H23" s="94">
        <v>1295800</v>
      </c>
      <c r="I23" s="92"/>
      <c r="J23" s="94">
        <v>1295800000000</v>
      </c>
      <c r="K23" s="92"/>
      <c r="L23" s="8">
        <v>4499234720</v>
      </c>
      <c r="N23" s="95">
        <v>0</v>
      </c>
      <c r="O23" s="29"/>
      <c r="P23" s="96">
        <v>0.31</v>
      </c>
      <c r="R23" s="31"/>
    </row>
    <row r="24" spans="1:18" ht="18.75" x14ac:dyDescent="0.45">
      <c r="A24" s="132"/>
      <c r="B24" s="132"/>
      <c r="C24" s="91"/>
      <c r="D24" s="132"/>
      <c r="E24" s="92"/>
      <c r="F24" s="7" t="s">
        <v>864</v>
      </c>
      <c r="G24" s="92"/>
      <c r="H24" s="94">
        <v>1797082</v>
      </c>
      <c r="I24" s="92"/>
      <c r="J24" s="94">
        <v>1797082000000</v>
      </c>
      <c r="K24" s="92"/>
      <c r="L24" s="8">
        <v>17981360280</v>
      </c>
      <c r="N24" s="95">
        <v>0.18</v>
      </c>
      <c r="O24" s="29"/>
      <c r="P24" s="96">
        <v>0.35</v>
      </c>
      <c r="R24" s="31"/>
    </row>
    <row r="25" spans="1:18" ht="18.75" x14ac:dyDescent="0.45">
      <c r="A25" s="132"/>
      <c r="B25" s="132"/>
      <c r="C25" s="91"/>
      <c r="D25" s="132"/>
      <c r="E25" s="92"/>
      <c r="F25" s="7" t="s">
        <v>865</v>
      </c>
      <c r="G25" s="92"/>
      <c r="H25" s="94">
        <v>8000000</v>
      </c>
      <c r="I25" s="92"/>
      <c r="J25" s="94">
        <v>8000000000000</v>
      </c>
      <c r="K25" s="92"/>
      <c r="L25" s="8">
        <v>65117154581</v>
      </c>
      <c r="N25" s="95">
        <v>0.23</v>
      </c>
      <c r="O25" s="29"/>
      <c r="P25" s="96">
        <v>0.35</v>
      </c>
      <c r="R25" s="31"/>
    </row>
    <row r="26" spans="1:18" ht="18.75" x14ac:dyDescent="0.45">
      <c r="A26" s="132"/>
      <c r="B26" s="132"/>
      <c r="C26" s="91"/>
      <c r="D26" s="132"/>
      <c r="E26" s="92"/>
      <c r="F26" s="7" t="s">
        <v>200</v>
      </c>
      <c r="G26" s="92"/>
      <c r="H26" s="94">
        <v>4495500</v>
      </c>
      <c r="I26" s="92"/>
      <c r="J26" s="94">
        <v>4495500000000</v>
      </c>
      <c r="K26" s="92"/>
      <c r="L26" s="8">
        <v>33064710422</v>
      </c>
      <c r="N26" s="95">
        <v>0.23</v>
      </c>
      <c r="O26" s="29"/>
      <c r="P26" s="96">
        <v>0.315</v>
      </c>
      <c r="R26" s="31"/>
    </row>
    <row r="27" spans="1:18" ht="18.75" x14ac:dyDescent="0.45">
      <c r="A27" s="132"/>
      <c r="B27" s="132"/>
      <c r="C27" s="91"/>
      <c r="D27" s="132"/>
      <c r="E27" s="92"/>
      <c r="F27" s="7" t="s">
        <v>203</v>
      </c>
      <c r="G27" s="92"/>
      <c r="H27" s="94">
        <v>2500000</v>
      </c>
      <c r="I27" s="92"/>
      <c r="J27" s="94">
        <v>2500000000000</v>
      </c>
      <c r="K27" s="92"/>
      <c r="L27" s="8">
        <v>14523287681</v>
      </c>
      <c r="N27" s="95">
        <v>0.23</v>
      </c>
      <c r="O27" s="29"/>
      <c r="P27" s="96">
        <v>0.32400000000000001</v>
      </c>
      <c r="R27" s="31"/>
    </row>
    <row r="28" spans="1:18" ht="18.75" x14ac:dyDescent="0.45">
      <c r="A28" s="132"/>
      <c r="B28" s="132"/>
      <c r="C28" s="91"/>
      <c r="D28" s="132"/>
      <c r="E28" s="92"/>
      <c r="F28" s="7" t="s">
        <v>866</v>
      </c>
      <c r="G28" s="92"/>
      <c r="H28" s="94">
        <v>1495900</v>
      </c>
      <c r="I28" s="92"/>
      <c r="J28" s="94">
        <v>1495900000000</v>
      </c>
      <c r="K28" s="92"/>
      <c r="L28" s="8">
        <v>23756013961</v>
      </c>
      <c r="N28" s="95">
        <v>0.23</v>
      </c>
      <c r="O28" s="29"/>
      <c r="P28" s="96">
        <v>0.48920000000000002</v>
      </c>
      <c r="R28" s="31"/>
    </row>
    <row r="29" spans="1:18" ht="18.75" x14ac:dyDescent="0.45">
      <c r="A29" s="132"/>
      <c r="B29" s="132"/>
      <c r="C29" s="91"/>
      <c r="D29" s="132"/>
      <c r="E29" s="92"/>
      <c r="F29" s="7" t="s">
        <v>210</v>
      </c>
      <c r="G29" s="92"/>
      <c r="H29" s="94">
        <v>9987900</v>
      </c>
      <c r="I29" s="92"/>
      <c r="J29" s="94">
        <v>9987900000000</v>
      </c>
      <c r="K29" s="92"/>
      <c r="L29" s="8">
        <v>61202185792</v>
      </c>
      <c r="N29" s="95">
        <v>0.185</v>
      </c>
      <c r="O29" s="29"/>
      <c r="P29" s="96">
        <v>0.3085</v>
      </c>
      <c r="R29" s="31"/>
    </row>
    <row r="30" spans="1:18" ht="18.75" x14ac:dyDescent="0.45">
      <c r="A30" s="132"/>
      <c r="B30" s="132"/>
      <c r="C30" s="91"/>
      <c r="D30" s="132"/>
      <c r="E30" s="92"/>
      <c r="F30" s="7" t="s">
        <v>867</v>
      </c>
      <c r="G30" s="92"/>
      <c r="H30" s="94">
        <v>6998703</v>
      </c>
      <c r="I30" s="92"/>
      <c r="J30" s="94">
        <v>6998703000000</v>
      </c>
      <c r="K30" s="92"/>
      <c r="L30" s="8">
        <v>39590462545</v>
      </c>
      <c r="N30" s="95">
        <v>0.18</v>
      </c>
      <c r="O30" s="29"/>
      <c r="P30" s="96">
        <v>0.2319</v>
      </c>
      <c r="R30" s="31"/>
    </row>
    <row r="31" spans="1:18" ht="18.75" x14ac:dyDescent="0.45">
      <c r="A31" s="132"/>
      <c r="B31" s="132"/>
      <c r="C31" s="91"/>
      <c r="D31" s="132"/>
      <c r="E31" s="92"/>
      <c r="F31" s="7" t="s">
        <v>216</v>
      </c>
      <c r="G31" s="92"/>
      <c r="H31" s="94">
        <v>2000000</v>
      </c>
      <c r="I31" s="92"/>
      <c r="J31" s="94">
        <v>2000000000000</v>
      </c>
      <c r="K31" s="92"/>
      <c r="L31" s="8">
        <v>2334427379</v>
      </c>
      <c r="N31" s="95">
        <v>0.23</v>
      </c>
      <c r="O31" s="29"/>
      <c r="P31" s="96">
        <v>0.2742</v>
      </c>
      <c r="R31" s="31"/>
    </row>
    <row r="32" spans="1:18" ht="18.75" x14ac:dyDescent="0.45">
      <c r="A32" s="132"/>
      <c r="B32" s="132"/>
      <c r="C32" s="91"/>
      <c r="D32" s="132"/>
      <c r="E32" s="92"/>
      <c r="F32" s="7" t="s">
        <v>868</v>
      </c>
      <c r="G32" s="92"/>
      <c r="H32" s="94">
        <v>5999969</v>
      </c>
      <c r="I32" s="92"/>
      <c r="J32" s="94">
        <v>5999969000000</v>
      </c>
      <c r="K32" s="92"/>
      <c r="L32" s="8">
        <v>39517237321</v>
      </c>
      <c r="N32" s="95">
        <v>0.18</v>
      </c>
      <c r="O32" s="29"/>
      <c r="P32" s="96">
        <v>0.2908</v>
      </c>
      <c r="R32" s="31"/>
    </row>
    <row r="33" spans="1:18" ht="18.75" x14ac:dyDescent="0.45">
      <c r="A33" s="132"/>
      <c r="B33" s="132"/>
      <c r="C33" s="91"/>
      <c r="D33" s="132"/>
      <c r="E33" s="92"/>
      <c r="F33" s="7" t="s">
        <v>869</v>
      </c>
      <c r="G33" s="92"/>
      <c r="H33" s="94">
        <v>2000000</v>
      </c>
      <c r="I33" s="92"/>
      <c r="J33" s="94">
        <v>2000000000000</v>
      </c>
      <c r="K33" s="92"/>
      <c r="L33" s="8">
        <v>2166017182</v>
      </c>
      <c r="N33" s="95">
        <v>0.23</v>
      </c>
      <c r="O33" s="29"/>
      <c r="P33" s="96">
        <v>0.35</v>
      </c>
      <c r="R33" s="31"/>
    </row>
    <row r="34" spans="1:18" ht="18.75" x14ac:dyDescent="0.45">
      <c r="A34" s="132"/>
      <c r="B34" s="132"/>
      <c r="C34" s="91"/>
      <c r="D34" s="132"/>
      <c r="E34" s="92"/>
      <c r="F34" s="7" t="s">
        <v>225</v>
      </c>
      <c r="G34" s="92"/>
      <c r="H34" s="94">
        <v>10000000</v>
      </c>
      <c r="I34" s="92"/>
      <c r="J34" s="94">
        <v>10000000000000</v>
      </c>
      <c r="K34" s="92"/>
      <c r="L34" s="8">
        <v>85975376205</v>
      </c>
      <c r="N34" s="95">
        <v>0.23</v>
      </c>
      <c r="O34" s="29"/>
      <c r="P34" s="96">
        <v>0.38019999999999998</v>
      </c>
      <c r="R34" s="31"/>
    </row>
    <row r="35" spans="1:18" ht="18.75" x14ac:dyDescent="0.45">
      <c r="A35" s="132"/>
      <c r="B35" s="132"/>
      <c r="C35" s="91"/>
      <c r="D35" s="132"/>
      <c r="E35" s="92"/>
      <c r="F35" s="7" t="s">
        <v>228</v>
      </c>
      <c r="G35" s="92"/>
      <c r="H35" s="94">
        <v>4500000</v>
      </c>
      <c r="I35" s="92"/>
      <c r="J35" s="94">
        <v>4500000000000</v>
      </c>
      <c r="K35" s="92"/>
      <c r="L35" s="8">
        <v>39707527318</v>
      </c>
      <c r="N35" s="95">
        <v>0.23</v>
      </c>
      <c r="O35" s="29"/>
      <c r="P35" s="96">
        <v>0.38350000000000001</v>
      </c>
      <c r="R35" s="31"/>
    </row>
    <row r="36" spans="1:18" ht="18.75" x14ac:dyDescent="0.45">
      <c r="A36" s="132"/>
      <c r="B36" s="132"/>
      <c r="C36" s="91"/>
      <c r="D36" s="132"/>
      <c r="E36" s="92"/>
      <c r="F36" s="7" t="s">
        <v>231</v>
      </c>
      <c r="G36" s="92"/>
      <c r="H36" s="94">
        <v>8000000</v>
      </c>
      <c r="I36" s="92"/>
      <c r="J36" s="94">
        <v>8000000000000</v>
      </c>
      <c r="K36" s="92"/>
      <c r="L36" s="8">
        <v>51274684232</v>
      </c>
      <c r="N36" s="95">
        <v>0.18</v>
      </c>
      <c r="O36" s="29"/>
      <c r="P36" s="96">
        <v>0.23719999999999999</v>
      </c>
      <c r="R36" s="31"/>
    </row>
    <row r="37" spans="1:18" ht="18.75" x14ac:dyDescent="0.45">
      <c r="A37" s="132"/>
      <c r="B37" s="132"/>
      <c r="C37" s="91"/>
      <c r="D37" s="132"/>
      <c r="E37" s="92"/>
      <c r="F37" s="7" t="s">
        <v>235</v>
      </c>
      <c r="G37" s="92"/>
      <c r="H37" s="94">
        <v>3000000</v>
      </c>
      <c r="I37" s="92"/>
      <c r="J37" s="94">
        <v>3000000000000</v>
      </c>
      <c r="K37" s="92"/>
      <c r="L37" s="8">
        <v>5779905794</v>
      </c>
      <c r="N37" s="95">
        <v>0.18</v>
      </c>
      <c r="O37" s="29"/>
      <c r="P37" s="96">
        <v>0.23</v>
      </c>
      <c r="R37" s="31"/>
    </row>
    <row r="38" spans="1:18" ht="18.75" x14ac:dyDescent="0.45">
      <c r="A38" s="132"/>
      <c r="B38" s="132"/>
      <c r="C38" s="91"/>
      <c r="D38" s="132"/>
      <c r="E38" s="92"/>
      <c r="F38" s="7" t="s">
        <v>870</v>
      </c>
      <c r="G38" s="92"/>
      <c r="H38" s="94">
        <v>3954984</v>
      </c>
      <c r="I38" s="92"/>
      <c r="J38" s="94">
        <v>3954984000000</v>
      </c>
      <c r="K38" s="92"/>
      <c r="L38" s="8">
        <v>71017468320</v>
      </c>
      <c r="N38" s="95">
        <v>0.18</v>
      </c>
      <c r="O38" s="29"/>
      <c r="P38" s="96">
        <v>0.31</v>
      </c>
      <c r="R38" s="31"/>
    </row>
    <row r="39" spans="1:18" ht="18.75" x14ac:dyDescent="0.45">
      <c r="A39" s="132"/>
      <c r="B39" s="132"/>
      <c r="C39" s="91"/>
      <c r="D39" s="132"/>
      <c r="E39" s="92"/>
      <c r="F39" s="7" t="s">
        <v>238</v>
      </c>
      <c r="G39" s="92"/>
      <c r="H39" s="94">
        <v>3211273</v>
      </c>
      <c r="I39" s="92"/>
      <c r="J39" s="94">
        <v>3211273000000</v>
      </c>
      <c r="K39" s="92"/>
      <c r="L39" s="8">
        <v>24240926346</v>
      </c>
      <c r="N39" s="95">
        <v>0.18</v>
      </c>
      <c r="O39" s="29"/>
      <c r="P39" s="96">
        <v>0.28999999999999998</v>
      </c>
      <c r="R39" s="31"/>
    </row>
    <row r="40" spans="1:18" ht="18.75" x14ac:dyDescent="0.45">
      <c r="A40" s="132"/>
      <c r="B40" s="132"/>
      <c r="C40" s="91"/>
      <c r="D40" s="132"/>
      <c r="E40" s="92"/>
      <c r="F40" s="7" t="s">
        <v>241</v>
      </c>
      <c r="G40" s="92"/>
      <c r="H40" s="94">
        <v>5000000</v>
      </c>
      <c r="I40" s="92"/>
      <c r="J40" s="94">
        <v>5000000000000</v>
      </c>
      <c r="K40" s="92"/>
      <c r="L40" s="8">
        <v>49598233620</v>
      </c>
      <c r="N40" s="95">
        <v>0.23</v>
      </c>
      <c r="O40" s="29"/>
      <c r="P40" s="96">
        <v>0.39779999999999999</v>
      </c>
      <c r="R40" s="31"/>
    </row>
    <row r="41" spans="1:18" ht="18.75" x14ac:dyDescent="0.45">
      <c r="A41" s="132"/>
      <c r="B41" s="132"/>
      <c r="C41" s="91"/>
      <c r="D41" s="132"/>
      <c r="E41" s="92"/>
      <c r="F41" s="7" t="s">
        <v>244</v>
      </c>
      <c r="G41" s="92"/>
      <c r="H41" s="94">
        <v>1200000</v>
      </c>
      <c r="I41" s="92"/>
      <c r="J41" s="94">
        <v>1200000000000</v>
      </c>
      <c r="K41" s="92"/>
      <c r="L41" s="8">
        <v>11777446034</v>
      </c>
      <c r="N41" s="95">
        <v>0.23</v>
      </c>
      <c r="O41" s="29"/>
      <c r="P41" s="96">
        <v>0.39280000000000004</v>
      </c>
      <c r="R41" s="31"/>
    </row>
    <row r="42" spans="1:18" ht="18.75" x14ac:dyDescent="0.45">
      <c r="A42" s="132"/>
      <c r="B42" s="132"/>
      <c r="C42" s="91"/>
      <c r="D42" s="132"/>
      <c r="E42" s="92"/>
      <c r="F42" s="7" t="s">
        <v>247</v>
      </c>
      <c r="G42" s="92"/>
      <c r="H42" s="94">
        <v>4000000</v>
      </c>
      <c r="I42" s="92"/>
      <c r="J42" s="94">
        <v>4000000000000</v>
      </c>
      <c r="K42" s="92"/>
      <c r="L42" s="8">
        <v>5969153013</v>
      </c>
      <c r="N42" s="95">
        <v>0.23</v>
      </c>
      <c r="O42" s="29"/>
      <c r="P42" s="96">
        <v>0.27</v>
      </c>
      <c r="R42" s="31"/>
    </row>
    <row r="43" spans="1:18" ht="18.75" x14ac:dyDescent="0.45">
      <c r="A43" s="132"/>
      <c r="B43" s="132"/>
      <c r="C43" s="91"/>
      <c r="D43" s="132"/>
      <c r="E43" s="92"/>
      <c r="F43" s="7" t="s">
        <v>250</v>
      </c>
      <c r="G43" s="92"/>
      <c r="H43" s="94">
        <v>500000</v>
      </c>
      <c r="I43" s="92"/>
      <c r="J43" s="94">
        <v>500000000000</v>
      </c>
      <c r="K43" s="92"/>
      <c r="L43" s="8">
        <v>3110367888</v>
      </c>
      <c r="N43" s="95">
        <v>0.23</v>
      </c>
      <c r="O43" s="29"/>
      <c r="P43" s="96">
        <v>0.3427</v>
      </c>
      <c r="R43" s="31"/>
    </row>
    <row r="44" spans="1:18" ht="18.75" x14ac:dyDescent="0.45">
      <c r="A44" s="132"/>
      <c r="B44" s="132"/>
      <c r="C44" s="91"/>
      <c r="D44" s="132"/>
      <c r="E44" s="92"/>
      <c r="F44" s="7" t="s">
        <v>877</v>
      </c>
      <c r="G44" s="92"/>
      <c r="H44" s="94">
        <v>5595000</v>
      </c>
      <c r="I44" s="92"/>
      <c r="J44" s="94">
        <v>5595000000000</v>
      </c>
      <c r="K44" s="92"/>
      <c r="L44" s="8">
        <v>53971511469</v>
      </c>
      <c r="N44" s="95">
        <v>0.18</v>
      </c>
      <c r="O44" s="29"/>
      <c r="P44" s="96">
        <v>0.26800000000000002</v>
      </c>
      <c r="R44" s="31"/>
    </row>
    <row r="45" spans="1:18" ht="18.75" x14ac:dyDescent="0.45">
      <c r="A45" s="132"/>
      <c r="B45" s="132"/>
      <c r="C45" s="91"/>
      <c r="D45" s="132"/>
      <c r="E45" s="92"/>
      <c r="F45" s="7" t="s">
        <v>259</v>
      </c>
      <c r="G45" s="92"/>
      <c r="H45" s="94">
        <v>430000</v>
      </c>
      <c r="I45" s="92"/>
      <c r="J45" s="94">
        <v>430000000000</v>
      </c>
      <c r="K45" s="92"/>
      <c r="L45" s="8">
        <v>2771179187</v>
      </c>
      <c r="N45" s="95">
        <v>0.23</v>
      </c>
      <c r="O45" s="29"/>
      <c r="P45" s="96">
        <v>0.34639999999999999</v>
      </c>
      <c r="R45" s="31"/>
    </row>
    <row r="46" spans="1:18" ht="18.75" x14ac:dyDescent="0.45">
      <c r="A46" s="132"/>
      <c r="B46" s="132"/>
      <c r="C46" s="91"/>
      <c r="D46" s="132"/>
      <c r="E46" s="92"/>
      <c r="F46" s="7" t="s">
        <v>262</v>
      </c>
      <c r="G46" s="92"/>
      <c r="H46" s="94">
        <v>1999977</v>
      </c>
      <c r="I46" s="92"/>
      <c r="J46" s="94">
        <v>1999977000000</v>
      </c>
      <c r="K46" s="92"/>
      <c r="L46" s="8">
        <v>3908695636</v>
      </c>
      <c r="N46" s="95">
        <v>0.23</v>
      </c>
      <c r="O46" s="29"/>
      <c r="P46" s="96">
        <v>0.27879999999999999</v>
      </c>
      <c r="R46" s="31"/>
    </row>
    <row r="47" spans="1:18" ht="18.75" x14ac:dyDescent="0.45">
      <c r="A47" s="132"/>
      <c r="B47" s="132"/>
      <c r="C47" s="91"/>
      <c r="D47" s="132"/>
      <c r="E47" s="92"/>
      <c r="F47" s="7" t="s">
        <v>265</v>
      </c>
      <c r="G47" s="92"/>
      <c r="H47" s="94">
        <v>1000000</v>
      </c>
      <c r="I47" s="92"/>
      <c r="J47" s="94">
        <v>1000000000000</v>
      </c>
      <c r="K47" s="92"/>
      <c r="L47" s="8">
        <v>2330265784</v>
      </c>
      <c r="N47" s="95">
        <v>0.23</v>
      </c>
      <c r="O47" s="29"/>
      <c r="P47" s="96">
        <v>0.28000000000000003</v>
      </c>
      <c r="R47" s="31"/>
    </row>
    <row r="48" spans="1:18" ht="18.75" x14ac:dyDescent="0.45">
      <c r="A48" s="132"/>
      <c r="B48" s="132"/>
      <c r="C48" s="91"/>
      <c r="D48" s="132"/>
      <c r="E48" s="92"/>
      <c r="F48" s="7" t="s">
        <v>268</v>
      </c>
      <c r="G48" s="92"/>
      <c r="H48" s="94">
        <v>3000000</v>
      </c>
      <c r="I48" s="92"/>
      <c r="J48" s="94">
        <v>3000000000000</v>
      </c>
      <c r="K48" s="92"/>
      <c r="L48" s="8">
        <v>26523160761</v>
      </c>
      <c r="N48" s="95">
        <v>0.23</v>
      </c>
      <c r="O48" s="29"/>
      <c r="P48" s="96">
        <v>0.40970000000000001</v>
      </c>
      <c r="R48" s="31"/>
    </row>
    <row r="49" spans="1:18" ht="18.75" x14ac:dyDescent="0.45">
      <c r="A49" s="132"/>
      <c r="B49" s="132"/>
      <c r="C49" s="91"/>
      <c r="D49" s="132"/>
      <c r="E49" s="92"/>
      <c r="F49" s="7" t="s">
        <v>293</v>
      </c>
      <c r="G49" s="92"/>
      <c r="H49" s="94">
        <v>15811025</v>
      </c>
      <c r="I49" s="92"/>
      <c r="J49" s="94">
        <v>15811025000000</v>
      </c>
      <c r="K49" s="92"/>
      <c r="L49" s="8">
        <v>38609749056</v>
      </c>
      <c r="N49" s="95">
        <v>0.23</v>
      </c>
      <c r="O49" s="29"/>
      <c r="P49" s="96">
        <v>0.33</v>
      </c>
      <c r="R49" s="31"/>
    </row>
    <row r="50" spans="1:18" ht="18.75" x14ac:dyDescent="0.45">
      <c r="A50" s="132"/>
      <c r="B50" s="132"/>
      <c r="C50" s="91"/>
      <c r="D50" s="132"/>
      <c r="E50" s="92"/>
      <c r="F50" s="7" t="s">
        <v>317</v>
      </c>
      <c r="G50" s="92"/>
      <c r="H50" s="94">
        <v>490000</v>
      </c>
      <c r="I50" s="92"/>
      <c r="J50" s="94">
        <v>490000000000</v>
      </c>
      <c r="K50" s="92"/>
      <c r="L50" s="8">
        <v>3208079392</v>
      </c>
      <c r="N50" s="95">
        <v>0.18</v>
      </c>
      <c r="O50" s="29"/>
      <c r="P50" s="96">
        <v>0.34860000000000002</v>
      </c>
      <c r="R50" s="31"/>
    </row>
    <row r="51" spans="1:18" ht="18.75" x14ac:dyDescent="0.45">
      <c r="A51" s="132"/>
      <c r="B51" s="132"/>
      <c r="C51" s="91"/>
      <c r="D51" s="132"/>
      <c r="E51" s="92"/>
      <c r="F51" s="7" t="s">
        <v>871</v>
      </c>
      <c r="G51" s="92"/>
      <c r="H51" s="94">
        <v>5000000</v>
      </c>
      <c r="I51" s="92"/>
      <c r="J51" s="94">
        <v>5000000000000</v>
      </c>
      <c r="K51" s="92"/>
      <c r="L51" s="8">
        <v>24296257688</v>
      </c>
      <c r="N51" s="95">
        <v>0.18</v>
      </c>
      <c r="O51" s="29"/>
      <c r="P51" s="96">
        <v>0.26840000000000003</v>
      </c>
      <c r="R51" s="31"/>
    </row>
    <row r="52" spans="1:18" ht="18.75" x14ac:dyDescent="0.45">
      <c r="A52" s="132"/>
      <c r="B52" s="132"/>
      <c r="C52" s="91"/>
      <c r="D52" s="132"/>
      <c r="E52" s="92"/>
      <c r="F52" s="7" t="s">
        <v>326</v>
      </c>
      <c r="G52" s="92"/>
      <c r="H52" s="94">
        <v>1000000</v>
      </c>
      <c r="I52" s="92"/>
      <c r="J52" s="94">
        <v>1000000000000</v>
      </c>
      <c r="K52" s="92"/>
      <c r="L52" s="8">
        <v>9142197259</v>
      </c>
      <c r="N52" s="95">
        <v>0.23</v>
      </c>
      <c r="O52" s="29"/>
      <c r="P52" s="96">
        <v>0.38700000000000001</v>
      </c>
      <c r="R52" s="31"/>
    </row>
    <row r="53" spans="1:18" ht="18.75" x14ac:dyDescent="0.45">
      <c r="A53" s="132"/>
      <c r="B53" s="132"/>
      <c r="C53" s="91"/>
      <c r="D53" s="132"/>
      <c r="E53" s="92"/>
      <c r="F53" s="7" t="s">
        <v>872</v>
      </c>
      <c r="G53" s="92"/>
      <c r="H53" s="94">
        <v>996998</v>
      </c>
      <c r="I53" s="92"/>
      <c r="J53" s="94">
        <v>996998000000</v>
      </c>
      <c r="K53" s="92"/>
      <c r="L53" s="8">
        <v>3690250137</v>
      </c>
      <c r="N53" s="95">
        <v>0.18</v>
      </c>
      <c r="O53" s="29"/>
      <c r="P53" s="96">
        <v>0.21510000000000001</v>
      </c>
      <c r="R53" s="31"/>
    </row>
    <row r="54" spans="1:18" ht="18.75" x14ac:dyDescent="0.45">
      <c r="A54" s="132"/>
      <c r="B54" s="132"/>
      <c r="C54" s="91"/>
      <c r="D54" s="132"/>
      <c r="E54" s="92"/>
      <c r="F54" s="7" t="s">
        <v>873</v>
      </c>
      <c r="G54" s="92"/>
      <c r="H54" s="94">
        <v>4996999</v>
      </c>
      <c r="I54" s="92"/>
      <c r="J54" s="94">
        <v>4996999000000</v>
      </c>
      <c r="K54" s="92"/>
      <c r="L54" s="8">
        <v>38234983413</v>
      </c>
      <c r="N54" s="95">
        <v>0.18</v>
      </c>
      <c r="O54" s="29"/>
      <c r="P54" s="96">
        <v>0.29959999999999998</v>
      </c>
      <c r="R54" s="31"/>
    </row>
    <row r="55" spans="1:18" ht="18.75" x14ac:dyDescent="0.45">
      <c r="A55" s="132"/>
      <c r="B55" s="132"/>
      <c r="C55" s="91"/>
      <c r="D55" s="132"/>
      <c r="E55" s="92"/>
      <c r="F55" s="7" t="s">
        <v>332</v>
      </c>
      <c r="G55" s="92"/>
      <c r="H55" s="94">
        <v>13499999</v>
      </c>
      <c r="I55" s="92"/>
      <c r="J55" s="94">
        <v>13499999000000</v>
      </c>
      <c r="K55" s="92"/>
      <c r="L55" s="8">
        <v>141349568392</v>
      </c>
      <c r="N55" s="95">
        <v>0.20499999999999999</v>
      </c>
      <c r="O55" s="29"/>
      <c r="P55" s="96">
        <v>0.35600000000000004</v>
      </c>
      <c r="R55" s="31"/>
    </row>
    <row r="56" spans="1:18" ht="18.75" x14ac:dyDescent="0.45">
      <c r="A56" s="132"/>
      <c r="B56" s="132"/>
      <c r="C56" s="91"/>
      <c r="D56" s="132"/>
      <c r="E56" s="92"/>
      <c r="F56" s="7" t="s">
        <v>874</v>
      </c>
      <c r="G56" s="92"/>
      <c r="H56" s="94">
        <v>996800</v>
      </c>
      <c r="I56" s="92"/>
      <c r="J56" s="94">
        <v>996800000000</v>
      </c>
      <c r="K56" s="92"/>
      <c r="L56" s="8">
        <v>3520736867</v>
      </c>
      <c r="N56" s="95">
        <v>0.18</v>
      </c>
      <c r="O56" s="29"/>
      <c r="P56" s="96">
        <v>0.21479999999999999</v>
      </c>
      <c r="R56" s="31"/>
    </row>
    <row r="57" spans="1:18" ht="18.75" x14ac:dyDescent="0.45">
      <c r="A57" s="132"/>
      <c r="B57" s="132"/>
      <c r="C57" s="91"/>
      <c r="D57" s="132"/>
      <c r="E57" s="92"/>
      <c r="F57" s="7" t="s">
        <v>875</v>
      </c>
      <c r="G57" s="92"/>
      <c r="H57" s="94">
        <v>3996800</v>
      </c>
      <c r="I57" s="92"/>
      <c r="J57" s="94">
        <v>3996800000000</v>
      </c>
      <c r="K57" s="92"/>
      <c r="L57" s="8">
        <v>14084655568</v>
      </c>
      <c r="N57" s="95">
        <v>0.18</v>
      </c>
      <c r="O57" s="29"/>
      <c r="P57" s="96">
        <v>0.245</v>
      </c>
      <c r="R57" s="31"/>
    </row>
    <row r="58" spans="1:18" ht="18.75" x14ac:dyDescent="0.45">
      <c r="A58" s="132"/>
      <c r="B58" s="132"/>
      <c r="C58" s="91"/>
      <c r="D58" s="132"/>
      <c r="E58" s="92"/>
      <c r="F58" s="7" t="s">
        <v>876</v>
      </c>
      <c r="G58" s="92"/>
      <c r="H58" s="94">
        <v>5997990</v>
      </c>
      <c r="I58" s="92"/>
      <c r="J58" s="94">
        <v>5997990000000</v>
      </c>
      <c r="K58" s="92"/>
      <c r="L58" s="8">
        <v>62122876831</v>
      </c>
      <c r="N58" s="95">
        <v>0.18</v>
      </c>
      <c r="O58" s="29"/>
      <c r="P58" s="96">
        <v>0.26250000000000001</v>
      </c>
      <c r="R58" s="31"/>
    </row>
    <row r="59" spans="1:18" ht="19.5" thickBot="1" x14ac:dyDescent="0.5">
      <c r="A59" s="132"/>
      <c r="B59" s="132"/>
      <c r="C59" s="91"/>
      <c r="D59" s="132"/>
      <c r="E59" s="92"/>
      <c r="F59" s="3"/>
      <c r="L59" s="97">
        <f>SUM(L9:L58)</f>
        <v>1662378106385</v>
      </c>
    </row>
    <row r="60" spans="1:18" ht="21.75" thickTop="1" x14ac:dyDescent="0.2">
      <c r="A60" s="3"/>
      <c r="B60" s="3"/>
      <c r="D60" s="3"/>
      <c r="F60" s="90"/>
      <c r="G60" s="90"/>
      <c r="H60" s="90"/>
      <c r="I60" s="90"/>
      <c r="J60" s="90"/>
    </row>
    <row r="61" spans="1:18" ht="21" x14ac:dyDescent="0.2">
      <c r="A61" s="90" t="s">
        <v>623</v>
      </c>
      <c r="B61" s="90"/>
      <c r="C61" s="90"/>
      <c r="D61" s="90"/>
      <c r="E61" s="90"/>
      <c r="F61" s="3"/>
      <c r="G61" s="3"/>
      <c r="H61" s="3"/>
      <c r="I61" s="3"/>
      <c r="J61" s="3"/>
    </row>
    <row r="62" spans="1:18" x14ac:dyDescent="0.2">
      <c r="A62" s="3"/>
      <c r="B62" s="3"/>
      <c r="C62" s="3"/>
      <c r="D62" s="3"/>
      <c r="E62" s="3"/>
      <c r="L62" s="31"/>
    </row>
  </sheetData>
  <sortState xmlns:xlrd2="http://schemas.microsoft.com/office/spreadsheetml/2017/richdata2" ref="F9:P58">
    <sortCondition ref="F9:F58"/>
  </sortState>
  <mergeCells count="9">
    <mergeCell ref="A8:B59"/>
    <mergeCell ref="D8:D59"/>
    <mergeCell ref="A7:B7"/>
    <mergeCell ref="A1:P1"/>
    <mergeCell ref="A2:P2"/>
    <mergeCell ref="A3:P3"/>
    <mergeCell ref="B5:P5"/>
    <mergeCell ref="L6:L7"/>
    <mergeCell ref="P6:P7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635"/>
  <sheetViews>
    <sheetView rightToLeft="1" workbookViewId="0">
      <selection activeCell="Q11" sqref="Q11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1.28515625" customWidth="1"/>
  </cols>
  <sheetData>
    <row r="1" spans="1:9" ht="29.1" customHeight="1" x14ac:dyDescent="0.2">
      <c r="A1" s="111" t="s">
        <v>0</v>
      </c>
      <c r="B1" s="111"/>
      <c r="C1" s="111"/>
      <c r="D1" s="111"/>
      <c r="E1" s="111"/>
      <c r="F1" s="111"/>
      <c r="G1" s="111"/>
    </row>
    <row r="2" spans="1:9" ht="21.75" customHeight="1" x14ac:dyDescent="0.2">
      <c r="A2" s="111" t="s">
        <v>511</v>
      </c>
      <c r="B2" s="111"/>
      <c r="C2" s="111"/>
      <c r="D2" s="111"/>
      <c r="E2" s="111"/>
      <c r="F2" s="111"/>
      <c r="G2" s="111"/>
    </row>
    <row r="3" spans="1:9" ht="21.75" customHeight="1" x14ac:dyDescent="0.2">
      <c r="A3" s="111" t="s">
        <v>2</v>
      </c>
      <c r="B3" s="111"/>
      <c r="C3" s="111"/>
      <c r="D3" s="111"/>
      <c r="E3" s="111"/>
      <c r="F3" s="111"/>
      <c r="G3" s="111"/>
    </row>
    <row r="4" spans="1:9" ht="14.45" customHeight="1" x14ac:dyDescent="0.2"/>
    <row r="5" spans="1:9" ht="14.45" customHeight="1" x14ac:dyDescent="0.2">
      <c r="A5" s="1" t="s">
        <v>624</v>
      </c>
      <c r="B5" s="112" t="s">
        <v>625</v>
      </c>
      <c r="C5" s="112"/>
      <c r="D5" s="112"/>
      <c r="E5" s="112"/>
      <c r="F5" s="112"/>
      <c r="G5" s="112"/>
    </row>
    <row r="6" spans="1:9" ht="14.45" customHeight="1" x14ac:dyDescent="0.2">
      <c r="D6" s="108" t="s">
        <v>529</v>
      </c>
      <c r="E6" s="108"/>
      <c r="F6" s="108" t="s">
        <v>530</v>
      </c>
      <c r="G6" s="108"/>
    </row>
    <row r="7" spans="1:9" ht="36.4" customHeight="1" x14ac:dyDescent="0.2">
      <c r="A7" s="108" t="s">
        <v>626</v>
      </c>
      <c r="B7" s="108"/>
      <c r="D7" s="15" t="s">
        <v>627</v>
      </c>
      <c r="E7" s="3"/>
      <c r="F7" s="15" t="s">
        <v>627</v>
      </c>
      <c r="G7" s="3"/>
    </row>
    <row r="8" spans="1:9" ht="21.75" customHeight="1" x14ac:dyDescent="0.2">
      <c r="A8" s="103" t="s">
        <v>363</v>
      </c>
      <c r="B8" s="103"/>
      <c r="D8" s="20">
        <v>0</v>
      </c>
      <c r="E8" s="16"/>
      <c r="F8" s="20">
        <v>2713411</v>
      </c>
      <c r="G8" s="16"/>
      <c r="H8" s="16"/>
      <c r="I8" s="16"/>
    </row>
    <row r="9" spans="1:9" ht="21.75" customHeight="1" x14ac:dyDescent="0.2">
      <c r="A9" s="103" t="s">
        <v>364</v>
      </c>
      <c r="B9" s="103"/>
      <c r="D9" s="20">
        <v>110753</v>
      </c>
      <c r="E9" s="16"/>
      <c r="F9" s="20">
        <v>37799905</v>
      </c>
      <c r="G9" s="16"/>
      <c r="H9" s="16"/>
      <c r="I9" s="16"/>
    </row>
    <row r="10" spans="1:9" ht="21.75" customHeight="1" x14ac:dyDescent="0.2">
      <c r="A10" s="103" t="s">
        <v>365</v>
      </c>
      <c r="B10" s="103"/>
      <c r="D10" s="20">
        <v>2793660</v>
      </c>
      <c r="E10" s="16"/>
      <c r="F10" s="20">
        <v>3116475662</v>
      </c>
      <c r="G10" s="16"/>
      <c r="H10" s="16"/>
      <c r="I10" s="16"/>
    </row>
    <row r="11" spans="1:9" ht="21.75" customHeight="1" x14ac:dyDescent="0.2">
      <c r="A11" s="103" t="s">
        <v>366</v>
      </c>
      <c r="B11" s="103"/>
      <c r="D11" s="20">
        <v>22496747</v>
      </c>
      <c r="E11" s="16"/>
      <c r="F11" s="20">
        <v>31665897</v>
      </c>
      <c r="G11" s="16"/>
      <c r="H11" s="16"/>
      <c r="I11" s="16"/>
    </row>
    <row r="12" spans="1:9" ht="21.75" customHeight="1" x14ac:dyDescent="0.2">
      <c r="A12" s="103" t="s">
        <v>364</v>
      </c>
      <c r="B12" s="103"/>
      <c r="D12" s="20">
        <v>5420355</v>
      </c>
      <c r="E12" s="16"/>
      <c r="F12" s="20">
        <v>32210240</v>
      </c>
      <c r="G12" s="16"/>
      <c r="H12" s="16"/>
      <c r="I12" s="16"/>
    </row>
    <row r="13" spans="1:9" ht="21.75" customHeight="1" x14ac:dyDescent="0.2">
      <c r="A13" s="103" t="s">
        <v>370</v>
      </c>
      <c r="B13" s="103"/>
      <c r="D13" s="20">
        <v>1963838</v>
      </c>
      <c r="E13" s="16"/>
      <c r="F13" s="20">
        <v>22781577</v>
      </c>
      <c r="G13" s="16"/>
      <c r="H13" s="16"/>
      <c r="I13" s="16"/>
    </row>
    <row r="14" spans="1:9" ht="21.75" customHeight="1" x14ac:dyDescent="0.2">
      <c r="A14" s="103" t="s">
        <v>372</v>
      </c>
      <c r="B14" s="103"/>
      <c r="D14" s="20">
        <v>2131624</v>
      </c>
      <c r="E14" s="16"/>
      <c r="F14" s="20">
        <v>9356140</v>
      </c>
      <c r="G14" s="16"/>
      <c r="H14" s="16"/>
      <c r="I14" s="16"/>
    </row>
    <row r="15" spans="1:9" ht="21.75" customHeight="1" x14ac:dyDescent="0.2">
      <c r="A15" s="103" t="s">
        <v>373</v>
      </c>
      <c r="B15" s="103"/>
      <c r="D15" s="20">
        <v>6161864</v>
      </c>
      <c r="E15" s="16"/>
      <c r="F15" s="20">
        <v>81068111</v>
      </c>
      <c r="G15" s="16"/>
      <c r="H15" s="16"/>
      <c r="I15" s="16"/>
    </row>
    <row r="16" spans="1:9" ht="21.75" customHeight="1" x14ac:dyDescent="0.2">
      <c r="A16" s="103" t="s">
        <v>374</v>
      </c>
      <c r="B16" s="103"/>
      <c r="D16" s="20">
        <v>511280</v>
      </c>
      <c r="E16" s="16"/>
      <c r="F16" s="20">
        <v>5474855</v>
      </c>
      <c r="G16" s="16"/>
      <c r="H16" s="16"/>
      <c r="I16" s="16"/>
    </row>
    <row r="17" spans="1:9" ht="21.75" customHeight="1" x14ac:dyDescent="0.2">
      <c r="A17" s="103" t="s">
        <v>628</v>
      </c>
      <c r="B17" s="103"/>
      <c r="D17" s="20">
        <v>0</v>
      </c>
      <c r="E17" s="16"/>
      <c r="F17" s="20">
        <v>821917808</v>
      </c>
      <c r="G17" s="16"/>
      <c r="H17" s="16"/>
      <c r="I17" s="16"/>
    </row>
    <row r="18" spans="1:9" ht="21.75" customHeight="1" x14ac:dyDescent="0.2">
      <c r="A18" s="103" t="s">
        <v>376</v>
      </c>
      <c r="B18" s="103"/>
      <c r="D18" s="20">
        <v>1731950</v>
      </c>
      <c r="E18" s="16"/>
      <c r="F18" s="20">
        <v>7455529</v>
      </c>
      <c r="G18" s="16"/>
      <c r="H18" s="16"/>
      <c r="I18" s="16"/>
    </row>
    <row r="19" spans="1:9" ht="21.75" customHeight="1" x14ac:dyDescent="0.2">
      <c r="A19" s="103" t="s">
        <v>378</v>
      </c>
      <c r="B19" s="103"/>
      <c r="D19" s="20">
        <v>883288</v>
      </c>
      <c r="E19" s="16"/>
      <c r="F19" s="20">
        <v>5920052</v>
      </c>
      <c r="G19" s="16"/>
      <c r="H19" s="16"/>
      <c r="I19" s="16"/>
    </row>
    <row r="20" spans="1:9" ht="21.75" customHeight="1" x14ac:dyDescent="0.2">
      <c r="A20" s="103" t="s">
        <v>379</v>
      </c>
      <c r="B20" s="103"/>
      <c r="D20" s="20">
        <v>4070</v>
      </c>
      <c r="E20" s="16"/>
      <c r="F20" s="20">
        <v>47391</v>
      </c>
      <c r="G20" s="16"/>
      <c r="H20" s="16"/>
      <c r="I20" s="16"/>
    </row>
    <row r="21" spans="1:9" ht="21.75" customHeight="1" x14ac:dyDescent="0.2">
      <c r="A21" s="103" t="s">
        <v>380</v>
      </c>
      <c r="B21" s="103"/>
      <c r="D21" s="20">
        <v>254046</v>
      </c>
      <c r="E21" s="16"/>
      <c r="F21" s="20">
        <v>5417441</v>
      </c>
      <c r="G21" s="16"/>
      <c r="H21" s="16"/>
      <c r="I21" s="16"/>
    </row>
    <row r="22" spans="1:9" ht="21.75" customHeight="1" x14ac:dyDescent="0.2">
      <c r="A22" s="103" t="s">
        <v>381</v>
      </c>
      <c r="B22" s="103"/>
      <c r="D22" s="20">
        <v>210243915</v>
      </c>
      <c r="E22" s="16"/>
      <c r="F22" s="20">
        <v>835749579</v>
      </c>
      <c r="G22" s="16"/>
      <c r="H22" s="16"/>
      <c r="I22" s="16"/>
    </row>
    <row r="23" spans="1:9" ht="21.75" customHeight="1" x14ac:dyDescent="0.2">
      <c r="A23" s="103" t="s">
        <v>382</v>
      </c>
      <c r="B23" s="103"/>
      <c r="D23" s="20">
        <v>87016758</v>
      </c>
      <c r="E23" s="16"/>
      <c r="F23" s="20">
        <v>154990066</v>
      </c>
      <c r="G23" s="16"/>
      <c r="H23" s="16"/>
      <c r="I23" s="16"/>
    </row>
    <row r="24" spans="1:9" ht="21.75" customHeight="1" x14ac:dyDescent="0.2">
      <c r="A24" s="103" t="s">
        <v>384</v>
      </c>
      <c r="B24" s="103"/>
      <c r="D24" s="20">
        <v>11095890390</v>
      </c>
      <c r="E24" s="16"/>
      <c r="F24" s="20">
        <v>135187963038</v>
      </c>
      <c r="G24" s="16"/>
      <c r="H24" s="16"/>
      <c r="I24" s="16"/>
    </row>
    <row r="25" spans="1:9" ht="21.75" customHeight="1" x14ac:dyDescent="0.2">
      <c r="A25" s="103" t="s">
        <v>427</v>
      </c>
      <c r="B25" s="103"/>
      <c r="D25" s="20">
        <v>0</v>
      </c>
      <c r="E25" s="16"/>
      <c r="F25" s="20">
        <v>2950819672</v>
      </c>
      <c r="G25" s="16"/>
      <c r="H25" s="16"/>
      <c r="I25" s="16"/>
    </row>
    <row r="26" spans="1:9" ht="21.75" customHeight="1" x14ac:dyDescent="0.2">
      <c r="A26" s="103" t="s">
        <v>629</v>
      </c>
      <c r="B26" s="103"/>
      <c r="D26" s="20">
        <v>0</v>
      </c>
      <c r="E26" s="16"/>
      <c r="F26" s="20">
        <v>1475409830</v>
      </c>
      <c r="G26" s="16"/>
      <c r="H26" s="16"/>
      <c r="I26" s="16"/>
    </row>
    <row r="27" spans="1:9" ht="21.75" customHeight="1" x14ac:dyDescent="0.2">
      <c r="A27" s="103" t="s">
        <v>385</v>
      </c>
      <c r="B27" s="103"/>
      <c r="D27" s="20">
        <v>5547945180</v>
      </c>
      <c r="E27" s="16"/>
      <c r="F27" s="20">
        <v>67593981336</v>
      </c>
      <c r="G27" s="16"/>
      <c r="H27" s="16"/>
      <c r="I27" s="16"/>
    </row>
    <row r="28" spans="1:9" ht="21.75" customHeight="1" x14ac:dyDescent="0.2">
      <c r="A28" s="103" t="s">
        <v>386</v>
      </c>
      <c r="B28" s="103"/>
      <c r="D28" s="20">
        <v>11095890390</v>
      </c>
      <c r="E28" s="16"/>
      <c r="F28" s="20">
        <v>135187963038</v>
      </c>
      <c r="G28" s="16"/>
      <c r="H28" s="16"/>
      <c r="I28" s="16"/>
    </row>
    <row r="29" spans="1:9" ht="21.75" customHeight="1" x14ac:dyDescent="0.2">
      <c r="A29" s="103" t="s">
        <v>387</v>
      </c>
      <c r="B29" s="103"/>
      <c r="D29" s="20">
        <v>2751780810</v>
      </c>
      <c r="E29" s="16"/>
      <c r="F29" s="20">
        <v>33650085588</v>
      </c>
      <c r="G29" s="16"/>
      <c r="H29" s="16"/>
      <c r="I29" s="16"/>
    </row>
    <row r="30" spans="1:9" ht="21.75" customHeight="1" x14ac:dyDescent="0.2">
      <c r="A30" s="103" t="s">
        <v>388</v>
      </c>
      <c r="B30" s="103"/>
      <c r="D30" s="20">
        <v>11095890390</v>
      </c>
      <c r="E30" s="16"/>
      <c r="F30" s="20">
        <v>135187963038</v>
      </c>
      <c r="G30" s="16"/>
      <c r="H30" s="16"/>
      <c r="I30" s="16"/>
    </row>
    <row r="31" spans="1:9" ht="21.75" customHeight="1" x14ac:dyDescent="0.2">
      <c r="A31" s="103" t="s">
        <v>385</v>
      </c>
      <c r="B31" s="103"/>
      <c r="D31" s="20">
        <v>4438356150</v>
      </c>
      <c r="E31" s="16"/>
      <c r="F31" s="20">
        <v>54075185070</v>
      </c>
      <c r="G31" s="16"/>
      <c r="H31" s="16"/>
      <c r="I31" s="16"/>
    </row>
    <row r="32" spans="1:9" ht="21.75" customHeight="1" x14ac:dyDescent="0.2">
      <c r="A32" s="103" t="s">
        <v>439</v>
      </c>
      <c r="B32" s="103"/>
      <c r="D32" s="20">
        <v>0</v>
      </c>
      <c r="E32" s="16"/>
      <c r="F32" s="20">
        <v>15491803278</v>
      </c>
      <c r="G32" s="16"/>
      <c r="H32" s="16"/>
      <c r="I32" s="16"/>
    </row>
    <row r="33" spans="1:9" ht="21.75" customHeight="1" x14ac:dyDescent="0.2">
      <c r="A33" s="103" t="s">
        <v>630</v>
      </c>
      <c r="B33" s="103"/>
      <c r="D33" s="20">
        <v>0</v>
      </c>
      <c r="E33" s="16"/>
      <c r="F33" s="20">
        <v>1401639340</v>
      </c>
      <c r="G33" s="16"/>
      <c r="H33" s="16"/>
      <c r="I33" s="16"/>
    </row>
    <row r="34" spans="1:9" ht="21.75" customHeight="1" x14ac:dyDescent="0.2">
      <c r="A34" s="103" t="s">
        <v>387</v>
      </c>
      <c r="B34" s="103"/>
      <c r="D34" s="20">
        <v>0</v>
      </c>
      <c r="E34" s="16"/>
      <c r="F34" s="20">
        <v>47336065539</v>
      </c>
      <c r="G34" s="16"/>
      <c r="H34" s="16"/>
      <c r="I34" s="16"/>
    </row>
    <row r="35" spans="1:9" ht="21.75" customHeight="1" x14ac:dyDescent="0.2">
      <c r="A35" s="103" t="s">
        <v>389</v>
      </c>
      <c r="B35" s="103"/>
      <c r="D35" s="20">
        <v>2219178060</v>
      </c>
      <c r="E35" s="16"/>
      <c r="F35" s="20">
        <v>27037592352</v>
      </c>
      <c r="G35" s="16"/>
      <c r="H35" s="16"/>
      <c r="I35" s="16"/>
    </row>
    <row r="36" spans="1:9" ht="21.75" customHeight="1" x14ac:dyDescent="0.2">
      <c r="A36" s="103" t="s">
        <v>390</v>
      </c>
      <c r="B36" s="103"/>
      <c r="D36" s="20">
        <v>8876712300</v>
      </c>
      <c r="E36" s="16"/>
      <c r="F36" s="20">
        <v>108150370320</v>
      </c>
      <c r="G36" s="16"/>
      <c r="H36" s="16"/>
      <c r="I36" s="16"/>
    </row>
    <row r="37" spans="1:9" ht="21.75" customHeight="1" x14ac:dyDescent="0.2">
      <c r="A37" s="103" t="s">
        <v>631</v>
      </c>
      <c r="B37" s="103"/>
      <c r="D37" s="20">
        <v>0</v>
      </c>
      <c r="E37" s="16"/>
      <c r="F37" s="20">
        <v>38729508125</v>
      </c>
      <c r="G37" s="16"/>
      <c r="H37" s="16"/>
      <c r="I37" s="16"/>
    </row>
    <row r="38" spans="1:9" ht="21.75" customHeight="1" x14ac:dyDescent="0.2">
      <c r="A38" s="103" t="s">
        <v>632</v>
      </c>
      <c r="B38" s="103"/>
      <c r="D38" s="20">
        <v>0</v>
      </c>
      <c r="E38" s="16"/>
      <c r="F38" s="20">
        <v>89324949426</v>
      </c>
      <c r="G38" s="16"/>
      <c r="H38" s="16"/>
      <c r="I38" s="16"/>
    </row>
    <row r="39" spans="1:9" ht="21.75" customHeight="1" x14ac:dyDescent="0.2">
      <c r="A39" s="103" t="s">
        <v>391</v>
      </c>
      <c r="B39" s="103"/>
      <c r="D39" s="20">
        <v>6657534240</v>
      </c>
      <c r="E39" s="16"/>
      <c r="F39" s="20">
        <v>81112777788</v>
      </c>
      <c r="G39" s="16"/>
      <c r="H39" s="16"/>
      <c r="I39" s="16"/>
    </row>
    <row r="40" spans="1:9" ht="21.75" customHeight="1" x14ac:dyDescent="0.2">
      <c r="A40" s="103" t="s">
        <v>392</v>
      </c>
      <c r="B40" s="103"/>
      <c r="D40" s="20">
        <v>4438356150</v>
      </c>
      <c r="E40" s="16"/>
      <c r="F40" s="20">
        <v>54075185070</v>
      </c>
      <c r="G40" s="16"/>
      <c r="H40" s="16"/>
      <c r="I40" s="16"/>
    </row>
    <row r="41" spans="1:9" ht="21.75" customHeight="1" x14ac:dyDescent="0.2">
      <c r="A41" s="103" t="s">
        <v>393</v>
      </c>
      <c r="B41" s="103"/>
      <c r="D41" s="20">
        <v>2219178060</v>
      </c>
      <c r="E41" s="16"/>
      <c r="F41" s="20">
        <v>27037592352</v>
      </c>
      <c r="G41" s="16"/>
      <c r="H41" s="16"/>
      <c r="I41" s="16"/>
    </row>
    <row r="42" spans="1:9" ht="21.75" customHeight="1" x14ac:dyDescent="0.2">
      <c r="A42" s="103" t="s">
        <v>394</v>
      </c>
      <c r="B42" s="103"/>
      <c r="D42" s="20">
        <v>4438356150</v>
      </c>
      <c r="E42" s="16"/>
      <c r="F42" s="20">
        <v>54075185070</v>
      </c>
      <c r="G42" s="16"/>
      <c r="H42" s="16"/>
      <c r="I42" s="16"/>
    </row>
    <row r="43" spans="1:9" ht="21.75" customHeight="1" x14ac:dyDescent="0.2">
      <c r="A43" s="103" t="s">
        <v>387</v>
      </c>
      <c r="B43" s="103"/>
      <c r="D43" s="20">
        <v>0</v>
      </c>
      <c r="E43" s="16"/>
      <c r="F43" s="20">
        <v>32382295081</v>
      </c>
      <c r="G43" s="16"/>
      <c r="H43" s="16"/>
      <c r="I43" s="16"/>
    </row>
    <row r="44" spans="1:9" ht="21.75" customHeight="1" x14ac:dyDescent="0.2">
      <c r="A44" s="103" t="s">
        <v>395</v>
      </c>
      <c r="B44" s="103"/>
      <c r="D44" s="20">
        <v>11095890390</v>
      </c>
      <c r="E44" s="16"/>
      <c r="F44" s="20">
        <v>135187963038</v>
      </c>
      <c r="G44" s="16"/>
      <c r="H44" s="16"/>
      <c r="I44" s="16"/>
    </row>
    <row r="45" spans="1:9" ht="21.75" customHeight="1" x14ac:dyDescent="0.2">
      <c r="A45" s="103" t="s">
        <v>633</v>
      </c>
      <c r="B45" s="103"/>
      <c r="D45" s="20">
        <v>0</v>
      </c>
      <c r="E45" s="16"/>
      <c r="F45" s="20">
        <v>2360655728</v>
      </c>
      <c r="G45" s="16"/>
      <c r="H45" s="16"/>
      <c r="I45" s="16"/>
    </row>
    <row r="46" spans="1:9" ht="21.75" customHeight="1" x14ac:dyDescent="0.2">
      <c r="A46" s="103" t="s">
        <v>634</v>
      </c>
      <c r="B46" s="103"/>
      <c r="D46" s="20">
        <v>0</v>
      </c>
      <c r="E46" s="16"/>
      <c r="F46" s="20">
        <v>25918032732</v>
      </c>
      <c r="G46" s="16"/>
      <c r="H46" s="16"/>
      <c r="I46" s="16"/>
    </row>
    <row r="47" spans="1:9" ht="21.75" customHeight="1" x14ac:dyDescent="0.2">
      <c r="A47" s="103" t="s">
        <v>408</v>
      </c>
      <c r="B47" s="103"/>
      <c r="D47" s="20">
        <v>0</v>
      </c>
      <c r="E47" s="16"/>
      <c r="F47" s="20">
        <v>1816</v>
      </c>
      <c r="G47" s="16"/>
      <c r="H47" s="16"/>
      <c r="I47" s="16"/>
    </row>
    <row r="48" spans="1:9" ht="21.75" customHeight="1" x14ac:dyDescent="0.2">
      <c r="A48" s="103" t="s">
        <v>393</v>
      </c>
      <c r="B48" s="103"/>
      <c r="D48" s="20">
        <v>0</v>
      </c>
      <c r="E48" s="16"/>
      <c r="F48" s="20">
        <v>21688524564</v>
      </c>
      <c r="G48" s="16"/>
      <c r="H48" s="16"/>
      <c r="I48" s="16"/>
    </row>
    <row r="49" spans="1:9" ht="21.75" customHeight="1" x14ac:dyDescent="0.2">
      <c r="A49" s="103" t="s">
        <v>635</v>
      </c>
      <c r="B49" s="103"/>
      <c r="D49" s="20">
        <v>0</v>
      </c>
      <c r="E49" s="16"/>
      <c r="F49" s="20">
        <v>1549180325</v>
      </c>
      <c r="G49" s="16"/>
      <c r="H49" s="16"/>
      <c r="I49" s="16"/>
    </row>
    <row r="50" spans="1:9" ht="21.75" customHeight="1" x14ac:dyDescent="0.2">
      <c r="A50" s="103" t="s">
        <v>482</v>
      </c>
      <c r="B50" s="103"/>
      <c r="D50" s="20">
        <v>0</v>
      </c>
      <c r="E50" s="16"/>
      <c r="F50" s="20">
        <v>12909836065</v>
      </c>
      <c r="G50" s="16"/>
      <c r="H50" s="16"/>
      <c r="I50" s="16"/>
    </row>
    <row r="51" spans="1:9" ht="21.75" customHeight="1" x14ac:dyDescent="0.2">
      <c r="A51" s="103" t="s">
        <v>636</v>
      </c>
      <c r="B51" s="103"/>
      <c r="D51" s="20">
        <v>0</v>
      </c>
      <c r="E51" s="16"/>
      <c r="F51" s="20">
        <v>1069967213033</v>
      </c>
      <c r="G51" s="16"/>
      <c r="H51" s="16"/>
      <c r="I51" s="16"/>
    </row>
    <row r="52" spans="1:9" ht="21.75" customHeight="1" x14ac:dyDescent="0.2">
      <c r="A52" s="103" t="s">
        <v>637</v>
      </c>
      <c r="B52" s="103"/>
      <c r="D52" s="20">
        <v>0</v>
      </c>
      <c r="E52" s="16"/>
      <c r="F52" s="20">
        <v>2213114750</v>
      </c>
      <c r="G52" s="16"/>
      <c r="H52" s="16"/>
      <c r="I52" s="16"/>
    </row>
    <row r="53" spans="1:9" ht="21.75" customHeight="1" x14ac:dyDescent="0.2">
      <c r="A53" s="103" t="s">
        <v>631</v>
      </c>
      <c r="B53" s="103"/>
      <c r="D53" s="20">
        <v>0</v>
      </c>
      <c r="E53" s="16"/>
      <c r="F53" s="20">
        <v>48586065551</v>
      </c>
      <c r="G53" s="16"/>
      <c r="H53" s="16"/>
      <c r="I53" s="16"/>
    </row>
    <row r="54" spans="1:9" ht="21.75" customHeight="1" x14ac:dyDescent="0.2">
      <c r="A54" s="103" t="s">
        <v>397</v>
      </c>
      <c r="B54" s="103"/>
      <c r="D54" s="20">
        <v>574107</v>
      </c>
      <c r="E54" s="16"/>
      <c r="F54" s="20">
        <v>6620063</v>
      </c>
      <c r="G54" s="16"/>
      <c r="H54" s="16"/>
      <c r="I54" s="16"/>
    </row>
    <row r="55" spans="1:9" ht="21.75" customHeight="1" x14ac:dyDescent="0.2">
      <c r="A55" s="103" t="s">
        <v>638</v>
      </c>
      <c r="B55" s="103"/>
      <c r="D55" s="20">
        <v>0</v>
      </c>
      <c r="E55" s="16"/>
      <c r="F55" s="20">
        <v>56333333316</v>
      </c>
      <c r="G55" s="16"/>
      <c r="H55" s="16"/>
      <c r="I55" s="16"/>
    </row>
    <row r="56" spans="1:9" ht="21.75" customHeight="1" x14ac:dyDescent="0.2">
      <c r="A56" s="103" t="s">
        <v>491</v>
      </c>
      <c r="B56" s="103"/>
      <c r="D56" s="20">
        <v>0</v>
      </c>
      <c r="E56" s="16"/>
      <c r="F56" s="20">
        <v>1032786881</v>
      </c>
      <c r="G56" s="16"/>
      <c r="H56" s="16"/>
      <c r="I56" s="16"/>
    </row>
    <row r="57" spans="1:9" ht="21.75" customHeight="1" x14ac:dyDescent="0.2">
      <c r="A57" s="103" t="s">
        <v>398</v>
      </c>
      <c r="B57" s="103"/>
      <c r="D57" s="20">
        <v>2219178060</v>
      </c>
      <c r="E57" s="16"/>
      <c r="F57" s="20">
        <v>27037592352</v>
      </c>
      <c r="G57" s="16"/>
      <c r="H57" s="16"/>
      <c r="I57" s="16"/>
    </row>
    <row r="58" spans="1:9" ht="21.75" customHeight="1" x14ac:dyDescent="0.2">
      <c r="A58" s="103" t="s">
        <v>399</v>
      </c>
      <c r="B58" s="103"/>
      <c r="D58" s="20">
        <v>24410958900</v>
      </c>
      <c r="E58" s="16"/>
      <c r="F58" s="20">
        <v>297413518800</v>
      </c>
      <c r="G58" s="16"/>
      <c r="H58" s="16"/>
      <c r="I58" s="16"/>
    </row>
    <row r="59" spans="1:9" ht="21.75" customHeight="1" x14ac:dyDescent="0.2">
      <c r="A59" s="103" t="s">
        <v>400</v>
      </c>
      <c r="B59" s="103"/>
      <c r="D59" s="20">
        <v>11095890390</v>
      </c>
      <c r="E59" s="16"/>
      <c r="F59" s="20">
        <v>135187963038</v>
      </c>
      <c r="G59" s="16"/>
      <c r="H59" s="16"/>
      <c r="I59" s="16"/>
    </row>
    <row r="60" spans="1:9" ht="21.75" customHeight="1" x14ac:dyDescent="0.2">
      <c r="A60" s="103" t="s">
        <v>484</v>
      </c>
      <c r="B60" s="103"/>
      <c r="D60" s="20">
        <v>0</v>
      </c>
      <c r="E60" s="16"/>
      <c r="F60" s="20">
        <v>60245901604</v>
      </c>
      <c r="G60" s="16"/>
      <c r="H60" s="16"/>
      <c r="I60" s="16"/>
    </row>
    <row r="61" spans="1:9" ht="21.75" customHeight="1" x14ac:dyDescent="0.2">
      <c r="A61" s="103" t="s">
        <v>401</v>
      </c>
      <c r="B61" s="103"/>
      <c r="D61" s="20">
        <v>8876712300</v>
      </c>
      <c r="E61" s="16"/>
      <c r="F61" s="20">
        <v>108150370320</v>
      </c>
      <c r="G61" s="16"/>
      <c r="H61" s="16"/>
      <c r="I61" s="16"/>
    </row>
    <row r="62" spans="1:9" ht="21.75" customHeight="1" x14ac:dyDescent="0.2">
      <c r="A62" s="103" t="s">
        <v>394</v>
      </c>
      <c r="B62" s="103"/>
      <c r="D62" s="20">
        <v>11095890390</v>
      </c>
      <c r="E62" s="16"/>
      <c r="F62" s="20">
        <v>135187963038</v>
      </c>
      <c r="G62" s="16"/>
      <c r="H62" s="16"/>
      <c r="I62" s="16"/>
    </row>
    <row r="63" spans="1:9" ht="21.75" customHeight="1" x14ac:dyDescent="0.2">
      <c r="A63" s="103" t="s">
        <v>392</v>
      </c>
      <c r="B63" s="103"/>
      <c r="D63" s="20">
        <v>11095890390</v>
      </c>
      <c r="E63" s="16"/>
      <c r="F63" s="20">
        <v>135187963038</v>
      </c>
      <c r="G63" s="16"/>
      <c r="H63" s="16"/>
      <c r="I63" s="16"/>
    </row>
    <row r="64" spans="1:9" ht="21.75" customHeight="1" x14ac:dyDescent="0.2">
      <c r="A64" s="103" t="s">
        <v>402</v>
      </c>
      <c r="B64" s="103"/>
      <c r="D64" s="20">
        <v>3328767120</v>
      </c>
      <c r="E64" s="16"/>
      <c r="F64" s="20">
        <v>40556388804</v>
      </c>
      <c r="G64" s="16"/>
      <c r="H64" s="16"/>
      <c r="I64" s="16"/>
    </row>
    <row r="65" spans="1:9" ht="21.75" customHeight="1" x14ac:dyDescent="0.2">
      <c r="A65" s="103" t="s">
        <v>459</v>
      </c>
      <c r="B65" s="103"/>
      <c r="D65" s="20">
        <v>0</v>
      </c>
      <c r="E65" s="16"/>
      <c r="F65" s="20">
        <v>205215300476</v>
      </c>
      <c r="G65" s="16"/>
      <c r="H65" s="16"/>
      <c r="I65" s="16"/>
    </row>
    <row r="66" spans="1:9" ht="21.75" customHeight="1" x14ac:dyDescent="0.2">
      <c r="A66" s="103" t="s">
        <v>459</v>
      </c>
      <c r="B66" s="103"/>
      <c r="D66" s="20">
        <v>0</v>
      </c>
      <c r="E66" s="16"/>
      <c r="F66" s="20">
        <v>11600546445</v>
      </c>
      <c r="G66" s="16"/>
      <c r="H66" s="16"/>
      <c r="I66" s="16"/>
    </row>
    <row r="67" spans="1:9" ht="21.75" customHeight="1" x14ac:dyDescent="0.2">
      <c r="A67" s="103" t="s">
        <v>414</v>
      </c>
      <c r="B67" s="103"/>
      <c r="D67" s="20">
        <v>0</v>
      </c>
      <c r="E67" s="16"/>
      <c r="F67" s="20">
        <v>3540983600</v>
      </c>
      <c r="G67" s="16"/>
      <c r="H67" s="16"/>
      <c r="I67" s="16"/>
    </row>
    <row r="68" spans="1:9" ht="21.75" customHeight="1" x14ac:dyDescent="0.2">
      <c r="A68" s="103" t="s">
        <v>636</v>
      </c>
      <c r="B68" s="103"/>
      <c r="D68" s="20">
        <v>0</v>
      </c>
      <c r="E68" s="16"/>
      <c r="F68" s="20">
        <v>271041803196</v>
      </c>
      <c r="G68" s="16"/>
      <c r="H68" s="16"/>
      <c r="I68" s="16"/>
    </row>
    <row r="69" spans="1:9" ht="21.75" customHeight="1" x14ac:dyDescent="0.2">
      <c r="A69" s="103" t="s">
        <v>639</v>
      </c>
      <c r="B69" s="103"/>
      <c r="D69" s="20">
        <v>0</v>
      </c>
      <c r="E69" s="16"/>
      <c r="F69" s="20">
        <v>3540983600</v>
      </c>
      <c r="G69" s="16"/>
      <c r="H69" s="16"/>
      <c r="I69" s="16"/>
    </row>
    <row r="70" spans="1:9" ht="21.75" customHeight="1" x14ac:dyDescent="0.2">
      <c r="A70" s="103" t="s">
        <v>640</v>
      </c>
      <c r="B70" s="103"/>
      <c r="D70" s="20">
        <v>0</v>
      </c>
      <c r="E70" s="16"/>
      <c r="F70" s="20">
        <v>1770491792</v>
      </c>
      <c r="G70" s="16"/>
      <c r="H70" s="16"/>
      <c r="I70" s="16"/>
    </row>
    <row r="71" spans="1:9" ht="21.75" customHeight="1" x14ac:dyDescent="0.2">
      <c r="A71" s="103" t="s">
        <v>408</v>
      </c>
      <c r="B71" s="103"/>
      <c r="D71" s="20">
        <v>0</v>
      </c>
      <c r="E71" s="16"/>
      <c r="F71" s="20">
        <v>6270491800</v>
      </c>
      <c r="G71" s="16"/>
      <c r="H71" s="16"/>
      <c r="I71" s="16"/>
    </row>
    <row r="72" spans="1:9" ht="21.75" customHeight="1" x14ac:dyDescent="0.2">
      <c r="A72" s="103" t="s">
        <v>641</v>
      </c>
      <c r="B72" s="103"/>
      <c r="D72" s="20">
        <v>0</v>
      </c>
      <c r="E72" s="16"/>
      <c r="F72" s="20">
        <v>1549180325</v>
      </c>
      <c r="G72" s="16"/>
      <c r="H72" s="16"/>
      <c r="I72" s="16"/>
    </row>
    <row r="73" spans="1:9" ht="21.75" customHeight="1" x14ac:dyDescent="0.2">
      <c r="A73" s="103" t="s">
        <v>642</v>
      </c>
      <c r="B73" s="103"/>
      <c r="D73" s="20">
        <v>0</v>
      </c>
      <c r="E73" s="16"/>
      <c r="F73" s="20">
        <v>2490491792</v>
      </c>
      <c r="G73" s="16"/>
      <c r="H73" s="16"/>
      <c r="I73" s="16"/>
    </row>
    <row r="74" spans="1:9" ht="21.75" customHeight="1" x14ac:dyDescent="0.2">
      <c r="A74" s="103" t="s">
        <v>643</v>
      </c>
      <c r="B74" s="103"/>
      <c r="D74" s="20">
        <v>0</v>
      </c>
      <c r="E74" s="16"/>
      <c r="F74" s="20">
        <v>11360655724</v>
      </c>
      <c r="G74" s="16"/>
      <c r="H74" s="16"/>
      <c r="I74" s="16"/>
    </row>
    <row r="75" spans="1:9" ht="21.75" customHeight="1" x14ac:dyDescent="0.2">
      <c r="A75" s="103" t="s">
        <v>644</v>
      </c>
      <c r="B75" s="103"/>
      <c r="D75" s="20">
        <v>0</v>
      </c>
      <c r="E75" s="16"/>
      <c r="F75" s="20">
        <v>38608524452</v>
      </c>
      <c r="G75" s="16"/>
      <c r="H75" s="16"/>
      <c r="I75" s="16"/>
    </row>
    <row r="76" spans="1:9" ht="21.75" customHeight="1" x14ac:dyDescent="0.2">
      <c r="A76" s="103" t="s">
        <v>645</v>
      </c>
      <c r="B76" s="103"/>
      <c r="D76" s="20">
        <v>0</v>
      </c>
      <c r="E76" s="16"/>
      <c r="F76" s="20">
        <v>1180327864</v>
      </c>
      <c r="G76" s="16"/>
      <c r="H76" s="16"/>
      <c r="I76" s="16"/>
    </row>
    <row r="77" spans="1:9" ht="21.75" customHeight="1" x14ac:dyDescent="0.2">
      <c r="A77" s="103" t="s">
        <v>399</v>
      </c>
      <c r="B77" s="103"/>
      <c r="D77" s="20">
        <v>11095890390</v>
      </c>
      <c r="E77" s="16"/>
      <c r="F77" s="20">
        <v>135187963038</v>
      </c>
      <c r="G77" s="16"/>
      <c r="H77" s="16"/>
      <c r="I77" s="16"/>
    </row>
    <row r="78" spans="1:9" ht="21.75" customHeight="1" x14ac:dyDescent="0.2">
      <c r="A78" s="103" t="s">
        <v>484</v>
      </c>
      <c r="B78" s="103"/>
      <c r="D78" s="20">
        <v>0</v>
      </c>
      <c r="E78" s="16"/>
      <c r="F78" s="20">
        <v>24000000000</v>
      </c>
      <c r="G78" s="16"/>
      <c r="H78" s="16"/>
      <c r="I78" s="16"/>
    </row>
    <row r="79" spans="1:9" ht="21.75" customHeight="1" x14ac:dyDescent="0.2">
      <c r="A79" s="103" t="s">
        <v>436</v>
      </c>
      <c r="B79" s="103"/>
      <c r="D79" s="20">
        <v>0</v>
      </c>
      <c r="E79" s="16"/>
      <c r="F79" s="20">
        <v>113606557372</v>
      </c>
      <c r="G79" s="16"/>
      <c r="H79" s="16"/>
      <c r="I79" s="16"/>
    </row>
    <row r="80" spans="1:9" ht="21.75" customHeight="1" x14ac:dyDescent="0.2">
      <c r="A80" s="103" t="s">
        <v>484</v>
      </c>
      <c r="B80" s="103"/>
      <c r="D80" s="20">
        <v>0</v>
      </c>
      <c r="E80" s="16"/>
      <c r="F80" s="20">
        <v>78688524576</v>
      </c>
      <c r="G80" s="16"/>
      <c r="H80" s="16"/>
      <c r="I80" s="16"/>
    </row>
    <row r="81" spans="1:9" ht="21.75" customHeight="1" x14ac:dyDescent="0.2">
      <c r="A81" s="103" t="s">
        <v>484</v>
      </c>
      <c r="B81" s="103"/>
      <c r="D81" s="20">
        <v>0</v>
      </c>
      <c r="E81" s="16"/>
      <c r="F81" s="20">
        <v>280327868840</v>
      </c>
      <c r="G81" s="16"/>
      <c r="H81" s="16"/>
      <c r="I81" s="16"/>
    </row>
    <row r="82" spans="1:9" ht="21.75" customHeight="1" x14ac:dyDescent="0.2">
      <c r="A82" s="103" t="s">
        <v>646</v>
      </c>
      <c r="B82" s="103"/>
      <c r="D82" s="20">
        <v>0</v>
      </c>
      <c r="E82" s="16"/>
      <c r="F82" s="20">
        <v>101400000000</v>
      </c>
      <c r="G82" s="16"/>
      <c r="H82" s="16"/>
      <c r="I82" s="16"/>
    </row>
    <row r="83" spans="1:9" ht="21.75" customHeight="1" x14ac:dyDescent="0.2">
      <c r="A83" s="103" t="s">
        <v>436</v>
      </c>
      <c r="B83" s="103"/>
      <c r="D83" s="20">
        <v>0</v>
      </c>
      <c r="E83" s="16"/>
      <c r="F83" s="20">
        <v>56803278686</v>
      </c>
      <c r="G83" s="16"/>
      <c r="H83" s="16"/>
      <c r="I83" s="16"/>
    </row>
    <row r="84" spans="1:9" ht="21.75" customHeight="1" x14ac:dyDescent="0.2">
      <c r="A84" s="103" t="s">
        <v>404</v>
      </c>
      <c r="B84" s="103"/>
      <c r="D84" s="20">
        <v>3576548</v>
      </c>
      <c r="E84" s="16"/>
      <c r="F84" s="20">
        <v>59536351</v>
      </c>
      <c r="G84" s="16"/>
      <c r="H84" s="16"/>
      <c r="I84" s="16"/>
    </row>
    <row r="85" spans="1:9" ht="21.75" customHeight="1" x14ac:dyDescent="0.2">
      <c r="A85" s="103" t="s">
        <v>436</v>
      </c>
      <c r="B85" s="103"/>
      <c r="D85" s="20">
        <v>0</v>
      </c>
      <c r="E85" s="16"/>
      <c r="F85" s="20">
        <v>107926229488</v>
      </c>
      <c r="G85" s="16"/>
      <c r="H85" s="16"/>
      <c r="I85" s="16"/>
    </row>
    <row r="86" spans="1:9" ht="21.75" customHeight="1" x14ac:dyDescent="0.2">
      <c r="A86" s="103" t="s">
        <v>405</v>
      </c>
      <c r="B86" s="103"/>
      <c r="D86" s="20">
        <v>5547945180</v>
      </c>
      <c r="E86" s="16"/>
      <c r="F86" s="20">
        <v>92491522341</v>
      </c>
      <c r="G86" s="16"/>
      <c r="H86" s="16"/>
      <c r="I86" s="16"/>
    </row>
    <row r="87" spans="1:9" ht="21.75" customHeight="1" x14ac:dyDescent="0.2">
      <c r="A87" s="103" t="s">
        <v>473</v>
      </c>
      <c r="B87" s="103"/>
      <c r="D87" s="20">
        <v>0</v>
      </c>
      <c r="E87" s="16"/>
      <c r="F87" s="20">
        <v>9295081950</v>
      </c>
      <c r="G87" s="16"/>
      <c r="H87" s="16"/>
      <c r="I87" s="16"/>
    </row>
    <row r="88" spans="1:9" ht="21.75" customHeight="1" x14ac:dyDescent="0.2">
      <c r="A88" s="103" t="s">
        <v>484</v>
      </c>
      <c r="B88" s="103"/>
      <c r="D88" s="20">
        <v>0</v>
      </c>
      <c r="E88" s="16"/>
      <c r="F88" s="20">
        <v>181201950738</v>
      </c>
      <c r="G88" s="16"/>
      <c r="H88" s="16"/>
      <c r="I88" s="16"/>
    </row>
    <row r="89" spans="1:9" ht="21.75" customHeight="1" x14ac:dyDescent="0.2">
      <c r="A89" s="103" t="s">
        <v>636</v>
      </c>
      <c r="B89" s="103"/>
      <c r="D89" s="20">
        <v>0</v>
      </c>
      <c r="E89" s="16"/>
      <c r="F89" s="20">
        <v>48586065551</v>
      </c>
      <c r="G89" s="16"/>
      <c r="H89" s="16"/>
      <c r="I89" s="16"/>
    </row>
    <row r="90" spans="1:9" ht="21.75" customHeight="1" x14ac:dyDescent="0.2">
      <c r="A90" s="103" t="s">
        <v>387</v>
      </c>
      <c r="B90" s="103"/>
      <c r="D90" s="20">
        <v>2219178060</v>
      </c>
      <c r="E90" s="16"/>
      <c r="F90" s="20">
        <v>33578575983</v>
      </c>
      <c r="G90" s="16"/>
      <c r="H90" s="16"/>
      <c r="I90" s="16"/>
    </row>
    <row r="91" spans="1:9" ht="21.75" customHeight="1" x14ac:dyDescent="0.2">
      <c r="A91" s="103" t="s">
        <v>406</v>
      </c>
      <c r="B91" s="103"/>
      <c r="D91" s="20">
        <v>2219178060</v>
      </c>
      <c r="E91" s="16"/>
      <c r="F91" s="20">
        <v>27037592352</v>
      </c>
      <c r="G91" s="16"/>
      <c r="H91" s="16"/>
      <c r="I91" s="16"/>
    </row>
    <row r="92" spans="1:9" ht="21.75" customHeight="1" x14ac:dyDescent="0.2">
      <c r="A92" s="103" t="s">
        <v>647</v>
      </c>
      <c r="B92" s="103"/>
      <c r="D92" s="20">
        <v>0</v>
      </c>
      <c r="E92" s="16"/>
      <c r="F92" s="20">
        <v>37357376905</v>
      </c>
      <c r="G92" s="16"/>
      <c r="H92" s="16"/>
      <c r="I92" s="16"/>
    </row>
    <row r="93" spans="1:9" ht="21.75" customHeight="1" x14ac:dyDescent="0.2">
      <c r="A93" s="103" t="s">
        <v>648</v>
      </c>
      <c r="B93" s="103"/>
      <c r="D93" s="20">
        <v>0</v>
      </c>
      <c r="E93" s="16"/>
      <c r="F93" s="20">
        <v>1770491800</v>
      </c>
      <c r="G93" s="16"/>
      <c r="H93" s="16"/>
      <c r="I93" s="16"/>
    </row>
    <row r="94" spans="1:9" ht="21.75" customHeight="1" x14ac:dyDescent="0.2">
      <c r="A94" s="103" t="s">
        <v>649</v>
      </c>
      <c r="B94" s="103"/>
      <c r="D94" s="20">
        <v>0</v>
      </c>
      <c r="E94" s="16"/>
      <c r="F94" s="20">
        <v>3688524590</v>
      </c>
      <c r="G94" s="16"/>
      <c r="H94" s="16"/>
      <c r="I94" s="16"/>
    </row>
    <row r="95" spans="1:9" ht="21.75" customHeight="1" x14ac:dyDescent="0.2">
      <c r="A95" s="103" t="s">
        <v>650</v>
      </c>
      <c r="B95" s="103"/>
      <c r="D95" s="20">
        <v>0</v>
      </c>
      <c r="E95" s="16"/>
      <c r="F95" s="20">
        <v>59771803084</v>
      </c>
      <c r="G95" s="16"/>
      <c r="H95" s="16"/>
      <c r="I95" s="16"/>
    </row>
    <row r="96" spans="1:9" ht="21.75" customHeight="1" x14ac:dyDescent="0.2">
      <c r="A96" s="103" t="s">
        <v>651</v>
      </c>
      <c r="B96" s="103"/>
      <c r="D96" s="20">
        <v>0</v>
      </c>
      <c r="E96" s="16"/>
      <c r="F96" s="20">
        <v>2950819672</v>
      </c>
      <c r="G96" s="16"/>
      <c r="H96" s="16"/>
      <c r="I96" s="16"/>
    </row>
    <row r="97" spans="1:9" ht="21.75" customHeight="1" x14ac:dyDescent="0.2">
      <c r="A97" s="103" t="s">
        <v>407</v>
      </c>
      <c r="B97" s="103"/>
      <c r="D97" s="20">
        <v>11095890390</v>
      </c>
      <c r="E97" s="16"/>
      <c r="F97" s="20">
        <v>135187963038</v>
      </c>
      <c r="G97" s="16"/>
      <c r="H97" s="16"/>
      <c r="I97" s="16"/>
    </row>
    <row r="98" spans="1:9" ht="21.75" customHeight="1" x14ac:dyDescent="0.2">
      <c r="A98" s="103" t="s">
        <v>652</v>
      </c>
      <c r="B98" s="103"/>
      <c r="D98" s="20">
        <v>0</v>
      </c>
      <c r="E98" s="16"/>
      <c r="F98" s="20">
        <v>2950819672</v>
      </c>
      <c r="G98" s="16"/>
      <c r="H98" s="16"/>
      <c r="I98" s="16"/>
    </row>
    <row r="99" spans="1:9" ht="21.75" customHeight="1" x14ac:dyDescent="0.2">
      <c r="A99" s="103" t="s">
        <v>653</v>
      </c>
      <c r="B99" s="103"/>
      <c r="D99" s="20">
        <v>0</v>
      </c>
      <c r="E99" s="16"/>
      <c r="F99" s="20">
        <v>5901639344</v>
      </c>
      <c r="G99" s="16"/>
      <c r="H99" s="16"/>
      <c r="I99" s="16"/>
    </row>
    <row r="100" spans="1:9" ht="21.75" customHeight="1" x14ac:dyDescent="0.2">
      <c r="A100" s="103" t="s">
        <v>654</v>
      </c>
      <c r="B100" s="103"/>
      <c r="D100" s="20">
        <v>0</v>
      </c>
      <c r="E100" s="16"/>
      <c r="F100" s="20">
        <v>2950819670</v>
      </c>
      <c r="G100" s="16"/>
      <c r="H100" s="16"/>
      <c r="I100" s="16"/>
    </row>
    <row r="101" spans="1:9" ht="21.75" customHeight="1" x14ac:dyDescent="0.2">
      <c r="A101" s="103" t="s">
        <v>451</v>
      </c>
      <c r="B101" s="103"/>
      <c r="D101" s="20">
        <v>0</v>
      </c>
      <c r="E101" s="16"/>
      <c r="F101" s="20">
        <v>2065573769</v>
      </c>
      <c r="G101" s="16"/>
      <c r="H101" s="16"/>
      <c r="I101" s="16"/>
    </row>
    <row r="102" spans="1:9" ht="21.75" customHeight="1" x14ac:dyDescent="0.2">
      <c r="A102" s="103" t="s">
        <v>655</v>
      </c>
      <c r="B102" s="103"/>
      <c r="D102" s="20">
        <v>0</v>
      </c>
      <c r="E102" s="16"/>
      <c r="F102" s="20">
        <v>2950819672</v>
      </c>
      <c r="G102" s="16"/>
      <c r="H102" s="16"/>
      <c r="I102" s="16"/>
    </row>
    <row r="103" spans="1:9" ht="21.75" customHeight="1" x14ac:dyDescent="0.2">
      <c r="A103" s="103" t="s">
        <v>408</v>
      </c>
      <c r="B103" s="103"/>
      <c r="D103" s="20">
        <v>0</v>
      </c>
      <c r="E103" s="16"/>
      <c r="F103" s="20">
        <v>19962295045</v>
      </c>
      <c r="G103" s="16"/>
      <c r="H103" s="16"/>
      <c r="I103" s="16"/>
    </row>
    <row r="104" spans="1:9" ht="21.75" customHeight="1" x14ac:dyDescent="0.2">
      <c r="A104" s="103" t="s">
        <v>656</v>
      </c>
      <c r="B104" s="103"/>
      <c r="D104" s="20">
        <v>0</v>
      </c>
      <c r="E104" s="16"/>
      <c r="F104" s="20">
        <v>11475409834</v>
      </c>
      <c r="G104" s="16"/>
      <c r="H104" s="16"/>
      <c r="I104" s="16"/>
    </row>
    <row r="105" spans="1:9" ht="21.75" customHeight="1" x14ac:dyDescent="0.2">
      <c r="A105" s="103" t="s">
        <v>656</v>
      </c>
      <c r="B105" s="103"/>
      <c r="D105" s="20">
        <v>0</v>
      </c>
      <c r="E105" s="16"/>
      <c r="F105" s="20">
        <v>104180327825</v>
      </c>
      <c r="G105" s="16"/>
      <c r="H105" s="16"/>
      <c r="I105" s="16"/>
    </row>
    <row r="106" spans="1:9" ht="21.75" customHeight="1" x14ac:dyDescent="0.2">
      <c r="A106" s="103" t="s">
        <v>656</v>
      </c>
      <c r="B106" s="103"/>
      <c r="D106" s="20">
        <v>0</v>
      </c>
      <c r="E106" s="16"/>
      <c r="F106" s="20">
        <v>88524590130</v>
      </c>
      <c r="G106" s="16"/>
      <c r="H106" s="16"/>
      <c r="I106" s="16"/>
    </row>
    <row r="107" spans="1:9" ht="21.75" customHeight="1" x14ac:dyDescent="0.2">
      <c r="A107" s="103" t="s">
        <v>484</v>
      </c>
      <c r="B107" s="103"/>
      <c r="D107" s="20">
        <v>0</v>
      </c>
      <c r="E107" s="16"/>
      <c r="F107" s="20">
        <v>17704918032</v>
      </c>
      <c r="G107" s="16"/>
      <c r="H107" s="16"/>
      <c r="I107" s="16"/>
    </row>
    <row r="108" spans="1:9" ht="21.75" customHeight="1" x14ac:dyDescent="0.2">
      <c r="A108" s="103" t="s">
        <v>407</v>
      </c>
      <c r="B108" s="103"/>
      <c r="D108" s="20">
        <v>22191780810</v>
      </c>
      <c r="E108" s="16"/>
      <c r="F108" s="20">
        <v>303572647572</v>
      </c>
      <c r="G108" s="16"/>
      <c r="H108" s="16"/>
      <c r="I108" s="16"/>
    </row>
    <row r="109" spans="1:9" ht="21.75" customHeight="1" x14ac:dyDescent="0.2">
      <c r="A109" s="103" t="s">
        <v>491</v>
      </c>
      <c r="B109" s="103"/>
      <c r="D109" s="20">
        <v>0</v>
      </c>
      <c r="E109" s="16"/>
      <c r="F109" s="20">
        <v>774590159</v>
      </c>
      <c r="G109" s="16"/>
      <c r="H109" s="16"/>
      <c r="I109" s="16"/>
    </row>
    <row r="110" spans="1:9" ht="21.75" customHeight="1" x14ac:dyDescent="0.2">
      <c r="A110" s="103" t="s">
        <v>398</v>
      </c>
      <c r="B110" s="103"/>
      <c r="D110" s="20">
        <v>0</v>
      </c>
      <c r="E110" s="16"/>
      <c r="F110" s="20">
        <v>12540983606</v>
      </c>
      <c r="G110" s="16"/>
      <c r="H110" s="16"/>
      <c r="I110" s="16"/>
    </row>
    <row r="111" spans="1:9" ht="21.75" customHeight="1" x14ac:dyDescent="0.2">
      <c r="A111" s="103" t="s">
        <v>408</v>
      </c>
      <c r="B111" s="103"/>
      <c r="D111" s="20">
        <v>11095890390</v>
      </c>
      <c r="E111" s="16"/>
      <c r="F111" s="20">
        <v>151417471234</v>
      </c>
      <c r="G111" s="16"/>
      <c r="H111" s="16"/>
      <c r="I111" s="16"/>
    </row>
    <row r="112" spans="1:9" ht="21.75" customHeight="1" x14ac:dyDescent="0.2">
      <c r="A112" s="103" t="s">
        <v>409</v>
      </c>
      <c r="B112" s="103"/>
      <c r="D112" s="20">
        <v>16065</v>
      </c>
      <c r="E112" s="16"/>
      <c r="F112" s="20">
        <v>946140</v>
      </c>
      <c r="G112" s="16"/>
      <c r="H112" s="16"/>
      <c r="I112" s="16"/>
    </row>
    <row r="113" spans="1:9" ht="21.75" customHeight="1" x14ac:dyDescent="0.2">
      <c r="A113" s="103" t="s">
        <v>657</v>
      </c>
      <c r="B113" s="103"/>
      <c r="D113" s="20">
        <v>0</v>
      </c>
      <c r="E113" s="16"/>
      <c r="F113" s="20">
        <v>461364697872</v>
      </c>
      <c r="G113" s="16"/>
      <c r="H113" s="16"/>
      <c r="I113" s="16"/>
    </row>
    <row r="114" spans="1:9" ht="21.75" customHeight="1" x14ac:dyDescent="0.2">
      <c r="A114" s="103" t="s">
        <v>658</v>
      </c>
      <c r="B114" s="103"/>
      <c r="D114" s="20">
        <v>0</v>
      </c>
      <c r="E114" s="16"/>
      <c r="F114" s="20">
        <v>2950819672</v>
      </c>
      <c r="G114" s="16"/>
      <c r="H114" s="16"/>
      <c r="I114" s="16"/>
    </row>
    <row r="115" spans="1:9" ht="21.75" customHeight="1" x14ac:dyDescent="0.2">
      <c r="A115" s="103" t="s">
        <v>484</v>
      </c>
      <c r="B115" s="103"/>
      <c r="D115" s="20">
        <v>0</v>
      </c>
      <c r="E115" s="16"/>
      <c r="F115" s="20">
        <v>218278688455</v>
      </c>
      <c r="G115" s="16"/>
      <c r="H115" s="16"/>
      <c r="I115" s="16"/>
    </row>
    <row r="116" spans="1:9" ht="21.75" customHeight="1" x14ac:dyDescent="0.2">
      <c r="A116" s="103" t="s">
        <v>410</v>
      </c>
      <c r="B116" s="103"/>
      <c r="D116" s="20">
        <v>4438356150</v>
      </c>
      <c r="E116" s="16"/>
      <c r="F116" s="20">
        <v>54075185070</v>
      </c>
      <c r="G116" s="16"/>
      <c r="H116" s="16"/>
      <c r="I116" s="16"/>
    </row>
    <row r="117" spans="1:9" ht="21.75" customHeight="1" x14ac:dyDescent="0.2">
      <c r="A117" s="103" t="s">
        <v>473</v>
      </c>
      <c r="B117" s="103"/>
      <c r="D117" s="20">
        <v>0</v>
      </c>
      <c r="E117" s="16"/>
      <c r="F117" s="20">
        <v>2581967213</v>
      </c>
      <c r="G117" s="16"/>
      <c r="H117" s="16"/>
      <c r="I117" s="16"/>
    </row>
    <row r="118" spans="1:9" ht="21.75" customHeight="1" x14ac:dyDescent="0.2">
      <c r="A118" s="103" t="s">
        <v>656</v>
      </c>
      <c r="B118" s="103"/>
      <c r="D118" s="20">
        <v>0</v>
      </c>
      <c r="E118" s="16"/>
      <c r="F118" s="20">
        <v>119754098311</v>
      </c>
      <c r="G118" s="16"/>
      <c r="H118" s="16"/>
      <c r="I118" s="16"/>
    </row>
    <row r="119" spans="1:9" ht="21.75" customHeight="1" x14ac:dyDescent="0.2">
      <c r="A119" s="103" t="s">
        <v>411</v>
      </c>
      <c r="B119" s="103"/>
      <c r="D119" s="20">
        <v>1543294</v>
      </c>
      <c r="E119" s="16"/>
      <c r="F119" s="20">
        <v>6209229</v>
      </c>
      <c r="G119" s="16"/>
      <c r="H119" s="16"/>
      <c r="I119" s="16"/>
    </row>
    <row r="120" spans="1:9" ht="21.75" customHeight="1" x14ac:dyDescent="0.2">
      <c r="A120" s="103" t="s">
        <v>659</v>
      </c>
      <c r="B120" s="103"/>
      <c r="D120" s="20">
        <v>0</v>
      </c>
      <c r="E120" s="16"/>
      <c r="F120" s="20">
        <v>13071038248</v>
      </c>
      <c r="G120" s="16"/>
      <c r="H120" s="16"/>
      <c r="I120" s="16"/>
    </row>
    <row r="121" spans="1:9" ht="21.75" customHeight="1" x14ac:dyDescent="0.2">
      <c r="A121" s="103" t="s">
        <v>412</v>
      </c>
      <c r="B121" s="103"/>
      <c r="D121" s="20">
        <v>22191780810</v>
      </c>
      <c r="E121" s="16"/>
      <c r="F121" s="20">
        <v>270375926262</v>
      </c>
      <c r="G121" s="16"/>
      <c r="H121" s="16"/>
      <c r="I121" s="16"/>
    </row>
    <row r="122" spans="1:9" ht="21.75" customHeight="1" x14ac:dyDescent="0.2">
      <c r="A122" s="103" t="s">
        <v>432</v>
      </c>
      <c r="B122" s="103"/>
      <c r="D122" s="20">
        <v>0</v>
      </c>
      <c r="E122" s="16"/>
      <c r="F122" s="20">
        <v>4131147536</v>
      </c>
      <c r="G122" s="16"/>
      <c r="H122" s="16"/>
      <c r="I122" s="16"/>
    </row>
    <row r="123" spans="1:9" ht="21.75" customHeight="1" x14ac:dyDescent="0.2">
      <c r="A123" s="103" t="s">
        <v>408</v>
      </c>
      <c r="B123" s="103"/>
      <c r="D123" s="20">
        <v>0</v>
      </c>
      <c r="E123" s="16"/>
      <c r="F123" s="20">
        <v>95163934422</v>
      </c>
      <c r="G123" s="16"/>
      <c r="H123" s="16"/>
      <c r="I123" s="16"/>
    </row>
    <row r="124" spans="1:9" ht="21.75" customHeight="1" x14ac:dyDescent="0.2">
      <c r="A124" s="103" t="s">
        <v>660</v>
      </c>
      <c r="B124" s="103"/>
      <c r="D124" s="20">
        <v>0</v>
      </c>
      <c r="E124" s="16"/>
      <c r="F124" s="20">
        <v>2581967213</v>
      </c>
      <c r="G124" s="16"/>
      <c r="H124" s="16"/>
      <c r="I124" s="16"/>
    </row>
    <row r="125" spans="1:9" ht="21.75" customHeight="1" x14ac:dyDescent="0.2">
      <c r="A125" s="103" t="s">
        <v>454</v>
      </c>
      <c r="B125" s="103"/>
      <c r="D125" s="20">
        <v>0</v>
      </c>
      <c r="E125" s="16"/>
      <c r="F125" s="20">
        <v>2950819672</v>
      </c>
      <c r="G125" s="16"/>
      <c r="H125" s="16"/>
      <c r="I125" s="16"/>
    </row>
    <row r="126" spans="1:9" ht="21.75" customHeight="1" x14ac:dyDescent="0.2">
      <c r="A126" s="103" t="s">
        <v>661</v>
      </c>
      <c r="B126" s="103"/>
      <c r="D126" s="20">
        <v>0</v>
      </c>
      <c r="E126" s="16"/>
      <c r="F126" s="20">
        <v>5901639344</v>
      </c>
      <c r="G126" s="16"/>
      <c r="H126" s="16"/>
      <c r="I126" s="16"/>
    </row>
    <row r="127" spans="1:9" ht="21.75" customHeight="1" x14ac:dyDescent="0.2">
      <c r="A127" s="103" t="s">
        <v>473</v>
      </c>
      <c r="B127" s="103"/>
      <c r="D127" s="20">
        <v>0</v>
      </c>
      <c r="E127" s="16"/>
      <c r="F127" s="20">
        <v>2581967213</v>
      </c>
      <c r="G127" s="16"/>
      <c r="H127" s="16"/>
      <c r="I127" s="16"/>
    </row>
    <row r="128" spans="1:9" ht="21.75" customHeight="1" x14ac:dyDescent="0.2">
      <c r="A128" s="103" t="s">
        <v>387</v>
      </c>
      <c r="B128" s="103"/>
      <c r="D128" s="20">
        <v>5104109580</v>
      </c>
      <c r="E128" s="16"/>
      <c r="F128" s="20">
        <v>63096029553</v>
      </c>
      <c r="G128" s="16"/>
      <c r="H128" s="16"/>
      <c r="I128" s="16"/>
    </row>
    <row r="129" spans="1:9" ht="21.75" customHeight="1" x14ac:dyDescent="0.2">
      <c r="A129" s="103" t="s">
        <v>387</v>
      </c>
      <c r="B129" s="103"/>
      <c r="D129" s="20">
        <v>6213698610</v>
      </c>
      <c r="E129" s="16"/>
      <c r="F129" s="20">
        <v>75433708392</v>
      </c>
      <c r="G129" s="16"/>
      <c r="H129" s="16"/>
      <c r="I129" s="16"/>
    </row>
    <row r="130" spans="1:9" ht="21.75" customHeight="1" x14ac:dyDescent="0.2">
      <c r="A130" s="103" t="s">
        <v>633</v>
      </c>
      <c r="B130" s="103"/>
      <c r="D130" s="20">
        <v>0</v>
      </c>
      <c r="E130" s="16"/>
      <c r="F130" s="20">
        <v>5901639344</v>
      </c>
      <c r="G130" s="16"/>
      <c r="H130" s="16"/>
      <c r="I130" s="16"/>
    </row>
    <row r="131" spans="1:9" ht="21.75" customHeight="1" x14ac:dyDescent="0.2">
      <c r="A131" s="103" t="s">
        <v>413</v>
      </c>
      <c r="B131" s="103"/>
      <c r="D131" s="20">
        <v>6657534240</v>
      </c>
      <c r="E131" s="16"/>
      <c r="F131" s="20">
        <v>81112777788</v>
      </c>
      <c r="G131" s="16"/>
      <c r="H131" s="16"/>
      <c r="I131" s="16"/>
    </row>
    <row r="132" spans="1:9" ht="21.75" customHeight="1" x14ac:dyDescent="0.2">
      <c r="A132" s="103" t="s">
        <v>661</v>
      </c>
      <c r="B132" s="103"/>
      <c r="D132" s="20">
        <v>0</v>
      </c>
      <c r="E132" s="16"/>
      <c r="F132" s="20">
        <v>5901639344</v>
      </c>
      <c r="G132" s="16"/>
      <c r="H132" s="16"/>
      <c r="I132" s="16"/>
    </row>
    <row r="133" spans="1:9" ht="21.75" customHeight="1" x14ac:dyDescent="0.2">
      <c r="A133" s="103" t="s">
        <v>662</v>
      </c>
      <c r="B133" s="103"/>
      <c r="D133" s="20">
        <v>0</v>
      </c>
      <c r="E133" s="16"/>
      <c r="F133" s="20">
        <v>5901639344</v>
      </c>
      <c r="G133" s="16"/>
      <c r="H133" s="16"/>
      <c r="I133" s="16"/>
    </row>
    <row r="134" spans="1:9" ht="21.75" customHeight="1" x14ac:dyDescent="0.2">
      <c r="A134" s="103" t="s">
        <v>412</v>
      </c>
      <c r="B134" s="103"/>
      <c r="D134" s="20">
        <v>22191780810</v>
      </c>
      <c r="E134" s="16"/>
      <c r="F134" s="20">
        <v>350084437386</v>
      </c>
      <c r="G134" s="16"/>
      <c r="H134" s="16"/>
      <c r="I134" s="16"/>
    </row>
    <row r="135" spans="1:9" ht="21.75" customHeight="1" x14ac:dyDescent="0.2">
      <c r="A135" s="103" t="s">
        <v>634</v>
      </c>
      <c r="B135" s="103"/>
      <c r="D135" s="20">
        <v>0</v>
      </c>
      <c r="E135" s="16"/>
      <c r="F135" s="20">
        <v>76229508152</v>
      </c>
      <c r="G135" s="16"/>
      <c r="H135" s="16"/>
      <c r="I135" s="16"/>
    </row>
    <row r="136" spans="1:9" ht="21.75" customHeight="1" x14ac:dyDescent="0.2">
      <c r="A136" s="103" t="s">
        <v>458</v>
      </c>
      <c r="B136" s="103"/>
      <c r="D136" s="20">
        <v>0</v>
      </c>
      <c r="E136" s="16"/>
      <c r="F136" s="20">
        <v>14459016376</v>
      </c>
      <c r="G136" s="16"/>
      <c r="H136" s="16"/>
      <c r="I136" s="16"/>
    </row>
    <row r="137" spans="1:9" ht="21.75" customHeight="1" x14ac:dyDescent="0.2">
      <c r="A137" s="103" t="s">
        <v>663</v>
      </c>
      <c r="B137" s="103"/>
      <c r="D137" s="20">
        <v>0</v>
      </c>
      <c r="E137" s="16"/>
      <c r="F137" s="20">
        <v>18811475409</v>
      </c>
      <c r="G137" s="16"/>
      <c r="H137" s="16"/>
      <c r="I137" s="16"/>
    </row>
    <row r="138" spans="1:9" ht="21.75" customHeight="1" x14ac:dyDescent="0.2">
      <c r="A138" s="103" t="s">
        <v>663</v>
      </c>
      <c r="B138" s="103"/>
      <c r="D138" s="20">
        <v>0</v>
      </c>
      <c r="E138" s="16"/>
      <c r="F138" s="20">
        <v>6270491803</v>
      </c>
      <c r="G138" s="16"/>
      <c r="H138" s="16"/>
      <c r="I138" s="16"/>
    </row>
    <row r="139" spans="1:9" ht="21.75" customHeight="1" x14ac:dyDescent="0.2">
      <c r="A139" s="103" t="s">
        <v>664</v>
      </c>
      <c r="B139" s="103"/>
      <c r="D139" s="20">
        <v>0</v>
      </c>
      <c r="E139" s="16"/>
      <c r="F139" s="20">
        <v>34311475380</v>
      </c>
      <c r="G139" s="16"/>
      <c r="H139" s="16"/>
      <c r="I139" s="16"/>
    </row>
    <row r="140" spans="1:9" ht="21.75" customHeight="1" x14ac:dyDescent="0.2">
      <c r="A140" s="103" t="s">
        <v>665</v>
      </c>
      <c r="B140" s="103"/>
      <c r="D140" s="20">
        <v>0</v>
      </c>
      <c r="E140" s="16"/>
      <c r="F140" s="20">
        <v>33196721310</v>
      </c>
      <c r="G140" s="16"/>
      <c r="H140" s="16"/>
      <c r="I140" s="16"/>
    </row>
    <row r="141" spans="1:9" ht="21.75" customHeight="1" x14ac:dyDescent="0.2">
      <c r="A141" s="103" t="s">
        <v>666</v>
      </c>
      <c r="B141" s="103"/>
      <c r="D141" s="20">
        <v>0</v>
      </c>
      <c r="E141" s="16"/>
      <c r="F141" s="20">
        <v>33196721310</v>
      </c>
      <c r="G141" s="16"/>
      <c r="H141" s="16"/>
      <c r="I141" s="16"/>
    </row>
    <row r="142" spans="1:9" ht="21.75" customHeight="1" x14ac:dyDescent="0.2">
      <c r="A142" s="103" t="s">
        <v>473</v>
      </c>
      <c r="B142" s="103"/>
      <c r="D142" s="20">
        <v>0</v>
      </c>
      <c r="E142" s="16"/>
      <c r="F142" s="20">
        <v>21688524564</v>
      </c>
      <c r="G142" s="16"/>
      <c r="H142" s="16"/>
      <c r="I142" s="16"/>
    </row>
    <row r="143" spans="1:9" ht="21.75" customHeight="1" x14ac:dyDescent="0.2">
      <c r="A143" s="103" t="s">
        <v>414</v>
      </c>
      <c r="B143" s="103"/>
      <c r="D143" s="20">
        <v>11095890390</v>
      </c>
      <c r="E143" s="16"/>
      <c r="F143" s="20">
        <v>135187963038</v>
      </c>
      <c r="G143" s="16"/>
      <c r="H143" s="16"/>
      <c r="I143" s="16"/>
    </row>
    <row r="144" spans="1:9" ht="21.75" customHeight="1" x14ac:dyDescent="0.2">
      <c r="A144" s="103" t="s">
        <v>415</v>
      </c>
      <c r="B144" s="103"/>
      <c r="D144" s="20">
        <v>11095890390</v>
      </c>
      <c r="E144" s="16"/>
      <c r="F144" s="20">
        <v>135187963038</v>
      </c>
      <c r="G144" s="16"/>
      <c r="H144" s="16"/>
      <c r="I144" s="16"/>
    </row>
    <row r="145" spans="1:9" ht="21.75" customHeight="1" x14ac:dyDescent="0.2">
      <c r="A145" s="103" t="s">
        <v>667</v>
      </c>
      <c r="B145" s="103"/>
      <c r="D145" s="20">
        <v>0</v>
      </c>
      <c r="E145" s="16"/>
      <c r="F145" s="20">
        <v>30983606556</v>
      </c>
      <c r="G145" s="16"/>
      <c r="H145" s="16"/>
      <c r="I145" s="16"/>
    </row>
    <row r="146" spans="1:9" ht="21.75" customHeight="1" x14ac:dyDescent="0.2">
      <c r="A146" s="103" t="s">
        <v>416</v>
      </c>
      <c r="B146" s="103"/>
      <c r="D146" s="20">
        <v>11095890390</v>
      </c>
      <c r="E146" s="16"/>
      <c r="F146" s="20">
        <v>135187963038</v>
      </c>
      <c r="G146" s="16"/>
      <c r="H146" s="16"/>
      <c r="I146" s="16"/>
    </row>
    <row r="147" spans="1:9" ht="21.75" customHeight="1" x14ac:dyDescent="0.2">
      <c r="A147" s="103" t="s">
        <v>668</v>
      </c>
      <c r="B147" s="103"/>
      <c r="D147" s="20">
        <v>0</v>
      </c>
      <c r="E147" s="16"/>
      <c r="F147" s="20">
        <v>8483606557</v>
      </c>
      <c r="G147" s="16"/>
      <c r="H147" s="16"/>
      <c r="I147" s="16"/>
    </row>
    <row r="148" spans="1:9" ht="21.75" customHeight="1" x14ac:dyDescent="0.2">
      <c r="A148" s="103" t="s">
        <v>669</v>
      </c>
      <c r="B148" s="103"/>
      <c r="D148" s="20">
        <v>0</v>
      </c>
      <c r="E148" s="16"/>
      <c r="F148" s="20">
        <v>18073770491</v>
      </c>
      <c r="G148" s="16"/>
      <c r="H148" s="16"/>
      <c r="I148" s="16"/>
    </row>
    <row r="149" spans="1:9" ht="21.75" customHeight="1" x14ac:dyDescent="0.2">
      <c r="A149" s="103" t="s">
        <v>670</v>
      </c>
      <c r="B149" s="103"/>
      <c r="D149" s="20">
        <v>0</v>
      </c>
      <c r="E149" s="16"/>
      <c r="F149" s="20">
        <v>8483606557</v>
      </c>
      <c r="G149" s="16"/>
      <c r="H149" s="16"/>
      <c r="I149" s="16"/>
    </row>
    <row r="150" spans="1:9" ht="21.75" customHeight="1" x14ac:dyDescent="0.2">
      <c r="A150" s="103" t="s">
        <v>671</v>
      </c>
      <c r="B150" s="103"/>
      <c r="D150" s="20">
        <v>0</v>
      </c>
      <c r="E150" s="16"/>
      <c r="F150" s="20">
        <v>11065573770</v>
      </c>
      <c r="G150" s="16"/>
      <c r="H150" s="16"/>
      <c r="I150" s="16"/>
    </row>
    <row r="151" spans="1:9" ht="21.75" customHeight="1" x14ac:dyDescent="0.2">
      <c r="A151" s="103" t="s">
        <v>672</v>
      </c>
      <c r="B151" s="103"/>
      <c r="D151" s="20">
        <v>0</v>
      </c>
      <c r="E151" s="16"/>
      <c r="F151" s="20">
        <v>8483606557</v>
      </c>
      <c r="G151" s="16"/>
      <c r="H151" s="16"/>
      <c r="I151" s="16"/>
    </row>
    <row r="152" spans="1:9" ht="21.75" customHeight="1" x14ac:dyDescent="0.2">
      <c r="A152" s="103" t="s">
        <v>664</v>
      </c>
      <c r="B152" s="103"/>
      <c r="D152" s="20">
        <v>0</v>
      </c>
      <c r="E152" s="16"/>
      <c r="F152" s="20">
        <v>101300546422</v>
      </c>
      <c r="G152" s="16"/>
      <c r="H152" s="16"/>
      <c r="I152" s="16"/>
    </row>
    <row r="153" spans="1:9" ht="21.75" customHeight="1" x14ac:dyDescent="0.2">
      <c r="A153" s="103" t="s">
        <v>656</v>
      </c>
      <c r="B153" s="103"/>
      <c r="D153" s="20">
        <v>0</v>
      </c>
      <c r="E153" s="16"/>
      <c r="F153" s="20">
        <v>101639344244</v>
      </c>
      <c r="G153" s="16"/>
      <c r="H153" s="16"/>
      <c r="I153" s="16"/>
    </row>
    <row r="154" spans="1:9" ht="21.75" customHeight="1" x14ac:dyDescent="0.2">
      <c r="A154" s="103" t="s">
        <v>673</v>
      </c>
      <c r="B154" s="103"/>
      <c r="D154" s="20">
        <v>0</v>
      </c>
      <c r="E154" s="16"/>
      <c r="F154" s="20">
        <v>22131147540</v>
      </c>
      <c r="G154" s="16"/>
      <c r="H154" s="16"/>
      <c r="I154" s="16"/>
    </row>
    <row r="155" spans="1:9" ht="21.75" customHeight="1" x14ac:dyDescent="0.2">
      <c r="A155" s="103" t="s">
        <v>497</v>
      </c>
      <c r="B155" s="103"/>
      <c r="D155" s="20">
        <v>0</v>
      </c>
      <c r="E155" s="16"/>
      <c r="F155" s="20">
        <v>194431693939</v>
      </c>
      <c r="G155" s="16"/>
      <c r="H155" s="16"/>
      <c r="I155" s="16"/>
    </row>
    <row r="156" spans="1:9" ht="21.75" customHeight="1" x14ac:dyDescent="0.2">
      <c r="A156" s="103" t="s">
        <v>674</v>
      </c>
      <c r="B156" s="103"/>
      <c r="D156" s="20">
        <v>0</v>
      </c>
      <c r="E156" s="16"/>
      <c r="F156" s="20">
        <v>15860655737</v>
      </c>
      <c r="G156" s="16"/>
      <c r="H156" s="16"/>
      <c r="I156" s="16"/>
    </row>
    <row r="157" spans="1:9" ht="21.75" customHeight="1" x14ac:dyDescent="0.2">
      <c r="A157" s="103" t="s">
        <v>675</v>
      </c>
      <c r="B157" s="103"/>
      <c r="D157" s="20">
        <v>0</v>
      </c>
      <c r="E157" s="16"/>
      <c r="F157" s="20">
        <v>15270491798</v>
      </c>
      <c r="G157" s="16"/>
      <c r="H157" s="16"/>
      <c r="I157" s="16"/>
    </row>
    <row r="158" spans="1:9" ht="21.75" customHeight="1" x14ac:dyDescent="0.2">
      <c r="A158" s="103" t="s">
        <v>676</v>
      </c>
      <c r="B158" s="103"/>
      <c r="D158" s="20">
        <v>0</v>
      </c>
      <c r="E158" s="16"/>
      <c r="F158" s="20">
        <v>6639344250</v>
      </c>
      <c r="G158" s="16"/>
      <c r="H158" s="16"/>
      <c r="I158" s="16"/>
    </row>
    <row r="159" spans="1:9" ht="21.75" customHeight="1" x14ac:dyDescent="0.2">
      <c r="A159" s="103" t="s">
        <v>677</v>
      </c>
      <c r="B159" s="103"/>
      <c r="D159" s="20">
        <v>0</v>
      </c>
      <c r="E159" s="16"/>
      <c r="F159" s="20">
        <v>18073770491</v>
      </c>
      <c r="G159" s="16"/>
      <c r="H159" s="16"/>
      <c r="I159" s="16"/>
    </row>
    <row r="160" spans="1:9" ht="21.75" customHeight="1" x14ac:dyDescent="0.2">
      <c r="A160" s="103" t="s">
        <v>678</v>
      </c>
      <c r="B160" s="103"/>
      <c r="D160" s="20">
        <v>0</v>
      </c>
      <c r="E160" s="16"/>
      <c r="F160" s="20">
        <v>8483606557</v>
      </c>
      <c r="G160" s="16"/>
      <c r="H160" s="16"/>
      <c r="I160" s="16"/>
    </row>
    <row r="161" spans="1:9" ht="21.75" customHeight="1" x14ac:dyDescent="0.2">
      <c r="A161" s="103" t="s">
        <v>393</v>
      </c>
      <c r="B161" s="103"/>
      <c r="D161" s="20">
        <v>0</v>
      </c>
      <c r="E161" s="16"/>
      <c r="F161" s="20">
        <v>11434426229</v>
      </c>
      <c r="G161" s="16"/>
      <c r="H161" s="16"/>
      <c r="I161" s="16"/>
    </row>
    <row r="162" spans="1:9" ht="21.75" customHeight="1" x14ac:dyDescent="0.2">
      <c r="A162" s="103" t="s">
        <v>679</v>
      </c>
      <c r="B162" s="103"/>
      <c r="D162" s="20">
        <v>0</v>
      </c>
      <c r="E162" s="16"/>
      <c r="F162" s="20">
        <v>8778688514</v>
      </c>
      <c r="G162" s="16"/>
      <c r="H162" s="16"/>
      <c r="I162" s="16"/>
    </row>
    <row r="163" spans="1:9" ht="21.75" customHeight="1" x14ac:dyDescent="0.2">
      <c r="A163" s="103" t="s">
        <v>417</v>
      </c>
      <c r="B163" s="103"/>
      <c r="D163" s="20">
        <v>3328767120</v>
      </c>
      <c r="E163" s="16"/>
      <c r="F163" s="20">
        <v>40556388804</v>
      </c>
      <c r="G163" s="16"/>
      <c r="H163" s="16"/>
      <c r="I163" s="16"/>
    </row>
    <row r="164" spans="1:9" ht="21.75" customHeight="1" x14ac:dyDescent="0.2">
      <c r="A164" s="103" t="s">
        <v>680</v>
      </c>
      <c r="B164" s="103"/>
      <c r="D164" s="20">
        <v>0</v>
      </c>
      <c r="E164" s="16"/>
      <c r="F164" s="20">
        <v>19032786807</v>
      </c>
      <c r="G164" s="16"/>
      <c r="H164" s="16"/>
      <c r="I164" s="16"/>
    </row>
    <row r="165" spans="1:9" ht="21.75" customHeight="1" x14ac:dyDescent="0.2">
      <c r="A165" s="103" t="s">
        <v>650</v>
      </c>
      <c r="B165" s="103"/>
      <c r="D165" s="20">
        <v>0</v>
      </c>
      <c r="E165" s="16"/>
      <c r="F165" s="20">
        <v>16229508196</v>
      </c>
      <c r="G165" s="16"/>
      <c r="H165" s="16"/>
      <c r="I165" s="16"/>
    </row>
    <row r="166" spans="1:9" ht="21.75" customHeight="1" x14ac:dyDescent="0.2">
      <c r="A166" s="103" t="s">
        <v>681</v>
      </c>
      <c r="B166" s="103"/>
      <c r="D166" s="20">
        <v>0</v>
      </c>
      <c r="E166" s="16"/>
      <c r="F166" s="20">
        <v>4721311472</v>
      </c>
      <c r="G166" s="16"/>
      <c r="H166" s="16"/>
      <c r="I166" s="16"/>
    </row>
    <row r="167" spans="1:9" ht="21.75" customHeight="1" x14ac:dyDescent="0.2">
      <c r="A167" s="103" t="s">
        <v>664</v>
      </c>
      <c r="B167" s="103"/>
      <c r="D167" s="20">
        <v>0</v>
      </c>
      <c r="E167" s="16"/>
      <c r="F167" s="20">
        <v>100892076480</v>
      </c>
      <c r="G167" s="16"/>
      <c r="H167" s="16"/>
      <c r="I167" s="16"/>
    </row>
    <row r="168" spans="1:9" ht="21.75" customHeight="1" x14ac:dyDescent="0.2">
      <c r="A168" s="103" t="s">
        <v>682</v>
      </c>
      <c r="B168" s="103"/>
      <c r="D168" s="20">
        <v>0</v>
      </c>
      <c r="E168" s="16"/>
      <c r="F168" s="20">
        <v>9442622944</v>
      </c>
      <c r="G168" s="16"/>
      <c r="H168" s="16"/>
      <c r="I168" s="16"/>
    </row>
    <row r="169" spans="1:9" ht="21.75" customHeight="1" x14ac:dyDescent="0.2">
      <c r="A169" s="103" t="s">
        <v>418</v>
      </c>
      <c r="B169" s="103"/>
      <c r="D169" s="20">
        <v>11095890390</v>
      </c>
      <c r="E169" s="16"/>
      <c r="F169" s="20">
        <v>135187963038</v>
      </c>
      <c r="G169" s="16"/>
      <c r="H169" s="16"/>
      <c r="I169" s="16"/>
    </row>
    <row r="170" spans="1:9" ht="21.75" customHeight="1" x14ac:dyDescent="0.2">
      <c r="A170" s="103" t="s">
        <v>419</v>
      </c>
      <c r="B170" s="103"/>
      <c r="D170" s="20">
        <v>11095890390</v>
      </c>
      <c r="E170" s="16"/>
      <c r="F170" s="20">
        <v>135187963038</v>
      </c>
      <c r="G170" s="16"/>
      <c r="H170" s="16"/>
      <c r="I170" s="16"/>
    </row>
    <row r="171" spans="1:9" ht="21.75" customHeight="1" x14ac:dyDescent="0.2">
      <c r="A171" s="103" t="s">
        <v>420</v>
      </c>
      <c r="B171" s="103"/>
      <c r="D171" s="20">
        <v>11095890390</v>
      </c>
      <c r="E171" s="16"/>
      <c r="F171" s="20">
        <v>135187963038</v>
      </c>
      <c r="G171" s="16"/>
      <c r="H171" s="16"/>
      <c r="I171" s="16"/>
    </row>
    <row r="172" spans="1:9" ht="21.75" customHeight="1" x14ac:dyDescent="0.2">
      <c r="A172" s="103" t="s">
        <v>491</v>
      </c>
      <c r="B172" s="103"/>
      <c r="D172" s="20">
        <v>0</v>
      </c>
      <c r="E172" s="16"/>
      <c r="F172" s="20">
        <v>2581967213</v>
      </c>
      <c r="G172" s="16"/>
      <c r="H172" s="16"/>
      <c r="I172" s="16"/>
    </row>
    <row r="173" spans="1:9" ht="21.75" customHeight="1" x14ac:dyDescent="0.2">
      <c r="A173" s="103" t="s">
        <v>421</v>
      </c>
      <c r="B173" s="103"/>
      <c r="D173" s="20">
        <v>11095890390</v>
      </c>
      <c r="E173" s="16"/>
      <c r="F173" s="20">
        <v>135187963038</v>
      </c>
      <c r="G173" s="16"/>
      <c r="H173" s="16"/>
      <c r="I173" s="16"/>
    </row>
    <row r="174" spans="1:9" ht="21.75" customHeight="1" x14ac:dyDescent="0.2">
      <c r="A174" s="103" t="s">
        <v>683</v>
      </c>
      <c r="B174" s="103"/>
      <c r="D174" s="20">
        <v>0</v>
      </c>
      <c r="E174" s="16"/>
      <c r="F174" s="20">
        <v>290013661092</v>
      </c>
      <c r="G174" s="16"/>
      <c r="H174" s="16"/>
      <c r="I174" s="16"/>
    </row>
    <row r="175" spans="1:9" ht="21.75" customHeight="1" x14ac:dyDescent="0.2">
      <c r="A175" s="103" t="s">
        <v>459</v>
      </c>
      <c r="B175" s="103"/>
      <c r="D175" s="20">
        <v>0</v>
      </c>
      <c r="E175" s="16"/>
      <c r="F175" s="20">
        <v>73524590100</v>
      </c>
      <c r="G175" s="16"/>
      <c r="H175" s="16"/>
      <c r="I175" s="16"/>
    </row>
    <row r="176" spans="1:9" ht="21.75" customHeight="1" x14ac:dyDescent="0.2">
      <c r="A176" s="103" t="s">
        <v>684</v>
      </c>
      <c r="B176" s="103"/>
      <c r="D176" s="20">
        <v>0</v>
      </c>
      <c r="E176" s="16"/>
      <c r="F176" s="20">
        <v>122540983590</v>
      </c>
      <c r="G176" s="16"/>
      <c r="H176" s="16"/>
      <c r="I176" s="16"/>
    </row>
    <row r="177" spans="1:9" ht="21.75" customHeight="1" x14ac:dyDescent="0.2">
      <c r="A177" s="103" t="s">
        <v>685</v>
      </c>
      <c r="B177" s="103"/>
      <c r="D177" s="20">
        <v>0</v>
      </c>
      <c r="E177" s="16"/>
      <c r="F177" s="20">
        <v>177275956270</v>
      </c>
      <c r="G177" s="16"/>
      <c r="H177" s="16"/>
      <c r="I177" s="16"/>
    </row>
    <row r="178" spans="1:9" ht="21.75" customHeight="1" x14ac:dyDescent="0.2">
      <c r="A178" s="103" t="s">
        <v>686</v>
      </c>
      <c r="B178" s="103"/>
      <c r="D178" s="20">
        <v>0</v>
      </c>
      <c r="E178" s="16"/>
      <c r="F178" s="20">
        <v>290013661092</v>
      </c>
      <c r="G178" s="16"/>
      <c r="H178" s="16"/>
      <c r="I178" s="16"/>
    </row>
    <row r="179" spans="1:9" ht="21.75" customHeight="1" x14ac:dyDescent="0.2">
      <c r="A179" s="103" t="s">
        <v>687</v>
      </c>
      <c r="B179" s="103"/>
      <c r="D179" s="20">
        <v>0</v>
      </c>
      <c r="E179" s="16"/>
      <c r="F179" s="20">
        <v>73524590160</v>
      </c>
      <c r="G179" s="16"/>
      <c r="H179" s="16"/>
      <c r="I179" s="16"/>
    </row>
    <row r="180" spans="1:9" ht="21.75" customHeight="1" x14ac:dyDescent="0.2">
      <c r="A180" s="103" t="s">
        <v>688</v>
      </c>
      <c r="B180" s="103"/>
      <c r="D180" s="20">
        <v>0</v>
      </c>
      <c r="E180" s="16"/>
      <c r="F180" s="20">
        <v>46565573760</v>
      </c>
      <c r="G180" s="16"/>
      <c r="H180" s="16"/>
      <c r="I180" s="16"/>
    </row>
    <row r="181" spans="1:9" ht="21.75" customHeight="1" x14ac:dyDescent="0.2">
      <c r="A181" s="103" t="s">
        <v>689</v>
      </c>
      <c r="B181" s="103"/>
      <c r="D181" s="20">
        <v>0</v>
      </c>
      <c r="E181" s="16"/>
      <c r="F181" s="20">
        <v>12393442600</v>
      </c>
      <c r="G181" s="16"/>
      <c r="H181" s="16"/>
      <c r="I181" s="16"/>
    </row>
    <row r="182" spans="1:9" ht="21.75" customHeight="1" x14ac:dyDescent="0.2">
      <c r="A182" s="103" t="s">
        <v>458</v>
      </c>
      <c r="B182" s="103"/>
      <c r="D182" s="20">
        <v>0</v>
      </c>
      <c r="E182" s="16"/>
      <c r="F182" s="20">
        <v>13426229488</v>
      </c>
      <c r="G182" s="16"/>
      <c r="H182" s="16"/>
      <c r="I182" s="16"/>
    </row>
    <row r="183" spans="1:9" ht="21.75" customHeight="1" x14ac:dyDescent="0.2">
      <c r="A183" s="103" t="s">
        <v>491</v>
      </c>
      <c r="B183" s="103"/>
      <c r="D183" s="20">
        <v>0</v>
      </c>
      <c r="E183" s="16"/>
      <c r="F183" s="20">
        <v>2478688520</v>
      </c>
      <c r="G183" s="16"/>
      <c r="H183" s="16"/>
      <c r="I183" s="16"/>
    </row>
    <row r="184" spans="1:9" ht="21.75" customHeight="1" x14ac:dyDescent="0.2">
      <c r="A184" s="103" t="s">
        <v>690</v>
      </c>
      <c r="B184" s="103"/>
      <c r="D184" s="20">
        <v>0</v>
      </c>
      <c r="E184" s="16"/>
      <c r="F184" s="20">
        <v>24270491774</v>
      </c>
      <c r="G184" s="16"/>
      <c r="H184" s="16"/>
      <c r="I184" s="16"/>
    </row>
    <row r="185" spans="1:9" ht="21.75" customHeight="1" x14ac:dyDescent="0.2">
      <c r="A185" s="103" t="s">
        <v>691</v>
      </c>
      <c r="B185" s="103"/>
      <c r="D185" s="20">
        <v>0</v>
      </c>
      <c r="E185" s="16"/>
      <c r="F185" s="20">
        <v>14459016376</v>
      </c>
      <c r="G185" s="16"/>
      <c r="H185" s="16"/>
      <c r="I185" s="16"/>
    </row>
    <row r="186" spans="1:9" ht="21.75" customHeight="1" x14ac:dyDescent="0.2">
      <c r="A186" s="103" t="s">
        <v>656</v>
      </c>
      <c r="B186" s="103"/>
      <c r="D186" s="20">
        <v>0</v>
      </c>
      <c r="E186" s="16"/>
      <c r="F186" s="20">
        <v>195599999958</v>
      </c>
      <c r="G186" s="16"/>
      <c r="H186" s="16"/>
      <c r="I186" s="16"/>
    </row>
    <row r="187" spans="1:9" ht="21.75" customHeight="1" x14ac:dyDescent="0.2">
      <c r="A187" s="103" t="s">
        <v>484</v>
      </c>
      <c r="B187" s="103"/>
      <c r="D187" s="20">
        <v>0</v>
      </c>
      <c r="E187" s="16"/>
      <c r="F187" s="20">
        <v>78688524576</v>
      </c>
      <c r="G187" s="16"/>
      <c r="H187" s="16"/>
      <c r="I187" s="16"/>
    </row>
    <row r="188" spans="1:9" ht="21.75" customHeight="1" x14ac:dyDescent="0.2">
      <c r="A188" s="103" t="s">
        <v>692</v>
      </c>
      <c r="B188" s="103"/>
      <c r="D188" s="20">
        <v>0</v>
      </c>
      <c r="E188" s="16"/>
      <c r="F188" s="20">
        <v>29508196720</v>
      </c>
      <c r="G188" s="16"/>
      <c r="H188" s="16"/>
      <c r="I188" s="16"/>
    </row>
    <row r="189" spans="1:9" ht="21.75" customHeight="1" x14ac:dyDescent="0.2">
      <c r="A189" s="103" t="s">
        <v>693</v>
      </c>
      <c r="B189" s="103"/>
      <c r="D189" s="20">
        <v>0</v>
      </c>
      <c r="E189" s="16"/>
      <c r="F189" s="20">
        <v>36516393441</v>
      </c>
      <c r="G189" s="16"/>
      <c r="H189" s="16"/>
      <c r="I189" s="16"/>
    </row>
    <row r="190" spans="1:9" ht="21.75" customHeight="1" x14ac:dyDescent="0.2">
      <c r="A190" s="103" t="s">
        <v>694</v>
      </c>
      <c r="B190" s="103"/>
      <c r="D190" s="20">
        <v>0</v>
      </c>
      <c r="E190" s="16"/>
      <c r="F190" s="20">
        <v>30245901638</v>
      </c>
      <c r="G190" s="16"/>
      <c r="H190" s="16"/>
      <c r="I190" s="16"/>
    </row>
    <row r="191" spans="1:9" ht="21.75" customHeight="1" x14ac:dyDescent="0.2">
      <c r="A191" s="103" t="s">
        <v>422</v>
      </c>
      <c r="B191" s="103"/>
      <c r="D191" s="20">
        <v>11095890390</v>
      </c>
      <c r="E191" s="16"/>
      <c r="F191" s="20">
        <v>212683359408</v>
      </c>
      <c r="G191" s="16"/>
      <c r="H191" s="16"/>
      <c r="I191" s="16"/>
    </row>
    <row r="192" spans="1:9" ht="21.75" customHeight="1" x14ac:dyDescent="0.2">
      <c r="A192" s="103" t="s">
        <v>695</v>
      </c>
      <c r="B192" s="103"/>
      <c r="D192" s="20">
        <v>0</v>
      </c>
      <c r="E192" s="16"/>
      <c r="F192" s="20">
        <v>15122950819</v>
      </c>
      <c r="G192" s="16"/>
      <c r="H192" s="16"/>
      <c r="I192" s="16"/>
    </row>
    <row r="193" spans="1:9" ht="21.75" customHeight="1" x14ac:dyDescent="0.2">
      <c r="A193" s="103" t="s">
        <v>453</v>
      </c>
      <c r="B193" s="103"/>
      <c r="D193" s="20">
        <v>0</v>
      </c>
      <c r="E193" s="16"/>
      <c r="F193" s="20">
        <v>29508196720</v>
      </c>
      <c r="G193" s="16"/>
      <c r="H193" s="16"/>
      <c r="I193" s="16"/>
    </row>
    <row r="194" spans="1:9" ht="21.75" customHeight="1" x14ac:dyDescent="0.2">
      <c r="A194" s="103" t="s">
        <v>447</v>
      </c>
      <c r="B194" s="103"/>
      <c r="D194" s="20">
        <v>0</v>
      </c>
      <c r="E194" s="16"/>
      <c r="F194" s="20">
        <v>28770491802</v>
      </c>
      <c r="G194" s="16"/>
      <c r="H194" s="16"/>
      <c r="I194" s="16"/>
    </row>
    <row r="195" spans="1:9" ht="21.75" customHeight="1" x14ac:dyDescent="0.2">
      <c r="A195" s="103" t="s">
        <v>693</v>
      </c>
      <c r="B195" s="103"/>
      <c r="D195" s="20">
        <v>0</v>
      </c>
      <c r="E195" s="16"/>
      <c r="F195" s="20">
        <v>20139344238</v>
      </c>
      <c r="G195" s="16"/>
      <c r="H195" s="16"/>
      <c r="I195" s="16"/>
    </row>
    <row r="196" spans="1:9" ht="21.75" customHeight="1" x14ac:dyDescent="0.2">
      <c r="A196" s="103" t="s">
        <v>664</v>
      </c>
      <c r="B196" s="103"/>
      <c r="D196" s="20">
        <v>0</v>
      </c>
      <c r="E196" s="16"/>
      <c r="F196" s="20">
        <v>104159836060</v>
      </c>
      <c r="G196" s="16"/>
      <c r="H196" s="16"/>
      <c r="I196" s="16"/>
    </row>
    <row r="197" spans="1:9" ht="21.75" customHeight="1" x14ac:dyDescent="0.2">
      <c r="A197" s="103" t="s">
        <v>696</v>
      </c>
      <c r="B197" s="103"/>
      <c r="D197" s="20">
        <v>0</v>
      </c>
      <c r="E197" s="16"/>
      <c r="F197" s="20">
        <v>45737704916</v>
      </c>
      <c r="G197" s="16"/>
      <c r="H197" s="16"/>
      <c r="I197" s="16"/>
    </row>
    <row r="198" spans="1:9" ht="21.75" customHeight="1" x14ac:dyDescent="0.2">
      <c r="A198" s="103" t="s">
        <v>697</v>
      </c>
      <c r="B198" s="103"/>
      <c r="D198" s="20">
        <v>0</v>
      </c>
      <c r="E198" s="16"/>
      <c r="F198" s="20">
        <v>8852459010</v>
      </c>
      <c r="G198" s="16"/>
      <c r="H198" s="16"/>
      <c r="I198" s="16"/>
    </row>
    <row r="199" spans="1:9" ht="21.75" customHeight="1" x14ac:dyDescent="0.2">
      <c r="A199" s="103" t="s">
        <v>698</v>
      </c>
      <c r="B199" s="103"/>
      <c r="D199" s="20">
        <v>0</v>
      </c>
      <c r="E199" s="16"/>
      <c r="F199" s="20">
        <v>13647540983</v>
      </c>
      <c r="G199" s="16"/>
      <c r="H199" s="16"/>
      <c r="I199" s="16"/>
    </row>
    <row r="200" spans="1:9" ht="21.75" customHeight="1" x14ac:dyDescent="0.2">
      <c r="A200" s="103" t="s">
        <v>677</v>
      </c>
      <c r="B200" s="103"/>
      <c r="D200" s="20">
        <v>0</v>
      </c>
      <c r="E200" s="16"/>
      <c r="F200" s="20">
        <v>31352459015</v>
      </c>
      <c r="G200" s="16"/>
      <c r="H200" s="16"/>
      <c r="I200" s="16"/>
    </row>
    <row r="201" spans="1:9" ht="21.75" customHeight="1" x14ac:dyDescent="0.2">
      <c r="A201" s="103" t="s">
        <v>699</v>
      </c>
      <c r="B201" s="103"/>
      <c r="D201" s="20">
        <v>0</v>
      </c>
      <c r="E201" s="16"/>
      <c r="F201" s="20">
        <v>332599999941</v>
      </c>
      <c r="G201" s="16"/>
      <c r="H201" s="16"/>
      <c r="I201" s="16"/>
    </row>
    <row r="202" spans="1:9" ht="21.75" customHeight="1" x14ac:dyDescent="0.2">
      <c r="A202" s="103" t="s">
        <v>459</v>
      </c>
      <c r="B202" s="103"/>
      <c r="D202" s="20">
        <v>0</v>
      </c>
      <c r="E202" s="16"/>
      <c r="F202" s="20">
        <v>257662841472</v>
      </c>
      <c r="G202" s="16"/>
      <c r="H202" s="16"/>
      <c r="I202" s="16"/>
    </row>
    <row r="203" spans="1:9" ht="21.75" customHeight="1" x14ac:dyDescent="0.2">
      <c r="A203" s="103" t="s">
        <v>500</v>
      </c>
      <c r="B203" s="103"/>
      <c r="D203" s="20">
        <v>0</v>
      </c>
      <c r="E203" s="16"/>
      <c r="F203" s="20">
        <v>494426229439</v>
      </c>
      <c r="G203" s="16"/>
      <c r="H203" s="16"/>
      <c r="I203" s="16"/>
    </row>
    <row r="204" spans="1:9" ht="21.75" customHeight="1" x14ac:dyDescent="0.2">
      <c r="A204" s="103" t="s">
        <v>491</v>
      </c>
      <c r="B204" s="103"/>
      <c r="D204" s="20">
        <v>0</v>
      </c>
      <c r="E204" s="16"/>
      <c r="F204" s="20">
        <v>29508196720</v>
      </c>
      <c r="G204" s="16"/>
      <c r="H204" s="16"/>
      <c r="I204" s="16"/>
    </row>
    <row r="205" spans="1:9" ht="21.75" customHeight="1" x14ac:dyDescent="0.2">
      <c r="A205" s="103" t="s">
        <v>700</v>
      </c>
      <c r="B205" s="103"/>
      <c r="D205" s="20">
        <v>0</v>
      </c>
      <c r="E205" s="16"/>
      <c r="F205" s="20">
        <v>187129238546</v>
      </c>
      <c r="G205" s="16"/>
      <c r="H205" s="16"/>
      <c r="I205" s="16"/>
    </row>
    <row r="206" spans="1:9" ht="21.75" customHeight="1" x14ac:dyDescent="0.2">
      <c r="A206" s="103" t="s">
        <v>656</v>
      </c>
      <c r="B206" s="103"/>
      <c r="D206" s="20">
        <v>0</v>
      </c>
      <c r="E206" s="16"/>
      <c r="F206" s="20">
        <v>65573770480</v>
      </c>
      <c r="G206" s="16"/>
      <c r="H206" s="16"/>
      <c r="I206" s="16"/>
    </row>
    <row r="207" spans="1:9" ht="21.75" customHeight="1" x14ac:dyDescent="0.2">
      <c r="A207" s="103" t="s">
        <v>423</v>
      </c>
      <c r="B207" s="103"/>
      <c r="D207" s="20">
        <v>18863013690</v>
      </c>
      <c r="E207" s="16"/>
      <c r="F207" s="20">
        <v>223549045478</v>
      </c>
      <c r="G207" s="16"/>
      <c r="H207" s="16"/>
      <c r="I207" s="16"/>
    </row>
    <row r="208" spans="1:9" ht="21.75" customHeight="1" x14ac:dyDescent="0.2">
      <c r="A208" s="103" t="s">
        <v>646</v>
      </c>
      <c r="B208" s="103"/>
      <c r="D208" s="20">
        <v>0</v>
      </c>
      <c r="E208" s="16"/>
      <c r="F208" s="20">
        <v>85696721294</v>
      </c>
      <c r="G208" s="16"/>
      <c r="H208" s="16"/>
      <c r="I208" s="16"/>
    </row>
    <row r="209" spans="1:9" ht="21.75" customHeight="1" x14ac:dyDescent="0.2">
      <c r="A209" s="103" t="s">
        <v>424</v>
      </c>
      <c r="B209" s="103"/>
      <c r="D209" s="20">
        <v>5547945180</v>
      </c>
      <c r="E209" s="16"/>
      <c r="F209" s="20">
        <v>65565292817</v>
      </c>
      <c r="G209" s="16"/>
      <c r="H209" s="16"/>
      <c r="I209" s="16"/>
    </row>
    <row r="210" spans="1:9" ht="21.75" customHeight="1" x14ac:dyDescent="0.2">
      <c r="A210" s="103" t="s">
        <v>425</v>
      </c>
      <c r="B210" s="103"/>
      <c r="D210" s="20">
        <v>5547945180</v>
      </c>
      <c r="E210" s="16"/>
      <c r="F210" s="20">
        <v>65565292817</v>
      </c>
      <c r="G210" s="16"/>
      <c r="H210" s="16"/>
      <c r="I210" s="16"/>
    </row>
    <row r="211" spans="1:9" ht="21.75" customHeight="1" x14ac:dyDescent="0.2">
      <c r="A211" s="103" t="s">
        <v>387</v>
      </c>
      <c r="B211" s="103"/>
      <c r="D211" s="20">
        <v>0</v>
      </c>
      <c r="E211" s="16"/>
      <c r="F211" s="20">
        <v>176546344334</v>
      </c>
      <c r="G211" s="16"/>
      <c r="H211" s="16"/>
      <c r="I211" s="16"/>
    </row>
    <row r="212" spans="1:9" ht="21.75" customHeight="1" x14ac:dyDescent="0.2">
      <c r="A212" s="103" t="s">
        <v>500</v>
      </c>
      <c r="B212" s="103"/>
      <c r="D212" s="20">
        <v>0</v>
      </c>
      <c r="E212" s="16"/>
      <c r="F212" s="20">
        <v>62295081956</v>
      </c>
      <c r="G212" s="16"/>
      <c r="H212" s="16"/>
      <c r="I212" s="16"/>
    </row>
    <row r="213" spans="1:9" ht="21.75" customHeight="1" x14ac:dyDescent="0.2">
      <c r="A213" s="103" t="s">
        <v>701</v>
      </c>
      <c r="B213" s="103"/>
      <c r="D213" s="20">
        <v>0</v>
      </c>
      <c r="E213" s="16"/>
      <c r="F213" s="20">
        <v>28032786884</v>
      </c>
      <c r="G213" s="16"/>
      <c r="H213" s="16"/>
      <c r="I213" s="16"/>
    </row>
    <row r="214" spans="1:9" ht="21.75" customHeight="1" x14ac:dyDescent="0.2">
      <c r="A214" s="103" t="s">
        <v>702</v>
      </c>
      <c r="B214" s="103"/>
      <c r="D214" s="20">
        <v>0</v>
      </c>
      <c r="E214" s="16"/>
      <c r="F214" s="20">
        <v>170491803248</v>
      </c>
      <c r="G214" s="16"/>
      <c r="H214" s="16"/>
      <c r="I214" s="16"/>
    </row>
    <row r="215" spans="1:9" ht="21.75" customHeight="1" x14ac:dyDescent="0.2">
      <c r="A215" s="103" t="s">
        <v>703</v>
      </c>
      <c r="B215" s="103"/>
      <c r="D215" s="20">
        <v>0</v>
      </c>
      <c r="E215" s="16"/>
      <c r="F215" s="20">
        <v>27295081966</v>
      </c>
      <c r="G215" s="16"/>
      <c r="H215" s="16"/>
      <c r="I215" s="16"/>
    </row>
    <row r="216" spans="1:9" ht="21.75" customHeight="1" x14ac:dyDescent="0.2">
      <c r="A216" s="103" t="s">
        <v>473</v>
      </c>
      <c r="B216" s="103"/>
      <c r="D216" s="20">
        <v>0</v>
      </c>
      <c r="E216" s="16"/>
      <c r="F216" s="20">
        <v>19106557354</v>
      </c>
      <c r="G216" s="16"/>
      <c r="H216" s="16"/>
      <c r="I216" s="16"/>
    </row>
    <row r="217" spans="1:9" ht="21.75" customHeight="1" x14ac:dyDescent="0.2">
      <c r="A217" s="103" t="s">
        <v>426</v>
      </c>
      <c r="B217" s="103"/>
      <c r="D217" s="20">
        <v>6657534240</v>
      </c>
      <c r="E217" s="16"/>
      <c r="F217" s="20">
        <v>77571794188</v>
      </c>
      <c r="G217" s="16"/>
      <c r="H217" s="16"/>
      <c r="I217" s="16"/>
    </row>
    <row r="218" spans="1:9" ht="21.75" customHeight="1" x14ac:dyDescent="0.2">
      <c r="A218" s="103" t="s">
        <v>656</v>
      </c>
      <c r="B218" s="103"/>
      <c r="D218" s="20">
        <v>0</v>
      </c>
      <c r="E218" s="16"/>
      <c r="F218" s="20">
        <v>287213114717</v>
      </c>
      <c r="G218" s="16"/>
      <c r="H218" s="16"/>
      <c r="I218" s="16"/>
    </row>
    <row r="219" spans="1:9" ht="21.75" customHeight="1" x14ac:dyDescent="0.2">
      <c r="A219" s="103" t="s">
        <v>459</v>
      </c>
      <c r="B219" s="103"/>
      <c r="D219" s="20">
        <v>0</v>
      </c>
      <c r="E219" s="16"/>
      <c r="F219" s="20">
        <v>72756666640</v>
      </c>
      <c r="G219" s="16"/>
      <c r="H219" s="16"/>
      <c r="I219" s="16"/>
    </row>
    <row r="220" spans="1:9" ht="21.75" customHeight="1" x14ac:dyDescent="0.2">
      <c r="A220" s="103" t="s">
        <v>427</v>
      </c>
      <c r="B220" s="103"/>
      <c r="D220" s="20">
        <v>11539726020</v>
      </c>
      <c r="E220" s="16"/>
      <c r="F220" s="20">
        <v>133306957001</v>
      </c>
      <c r="G220" s="16"/>
      <c r="H220" s="16"/>
      <c r="I220" s="16"/>
    </row>
    <row r="221" spans="1:9" ht="21.75" customHeight="1" x14ac:dyDescent="0.2">
      <c r="A221" s="103" t="s">
        <v>704</v>
      </c>
      <c r="B221" s="103"/>
      <c r="D221" s="20">
        <v>0</v>
      </c>
      <c r="E221" s="16"/>
      <c r="F221" s="20">
        <v>32459016370</v>
      </c>
      <c r="G221" s="16"/>
      <c r="H221" s="16"/>
      <c r="I221" s="16"/>
    </row>
    <row r="222" spans="1:9" ht="21.75" customHeight="1" x14ac:dyDescent="0.2">
      <c r="A222" s="103" t="s">
        <v>428</v>
      </c>
      <c r="B222" s="103"/>
      <c r="D222" s="20">
        <v>11095890390</v>
      </c>
      <c r="E222" s="16"/>
      <c r="F222" s="20">
        <v>127073208940</v>
      </c>
      <c r="G222" s="16"/>
      <c r="H222" s="16"/>
      <c r="I222" s="16"/>
    </row>
    <row r="223" spans="1:9" ht="21.75" customHeight="1" x14ac:dyDescent="0.2">
      <c r="A223" s="103" t="s">
        <v>705</v>
      </c>
      <c r="B223" s="103"/>
      <c r="D223" s="20">
        <v>0</v>
      </c>
      <c r="E223" s="16"/>
      <c r="F223" s="20">
        <v>30983606536</v>
      </c>
      <c r="G223" s="16"/>
      <c r="H223" s="16"/>
      <c r="I223" s="16"/>
    </row>
    <row r="224" spans="1:9" ht="21.75" customHeight="1" x14ac:dyDescent="0.2">
      <c r="A224" s="103" t="s">
        <v>429</v>
      </c>
      <c r="B224" s="103"/>
      <c r="D224" s="20">
        <v>8876712300</v>
      </c>
      <c r="E224" s="16"/>
      <c r="F224" s="20">
        <v>101658567046</v>
      </c>
      <c r="G224" s="16"/>
      <c r="H224" s="16"/>
      <c r="I224" s="16"/>
    </row>
    <row r="225" spans="1:9" ht="21.75" customHeight="1" x14ac:dyDescent="0.2">
      <c r="A225" s="103" t="s">
        <v>430</v>
      </c>
      <c r="B225" s="103"/>
      <c r="D225" s="20">
        <v>11095890390</v>
      </c>
      <c r="E225" s="16"/>
      <c r="F225" s="20">
        <v>126335504022</v>
      </c>
      <c r="G225" s="16"/>
      <c r="H225" s="16"/>
      <c r="I225" s="16"/>
    </row>
    <row r="226" spans="1:9" ht="21.75" customHeight="1" x14ac:dyDescent="0.2">
      <c r="A226" s="103" t="s">
        <v>706</v>
      </c>
      <c r="B226" s="103"/>
      <c r="D226" s="20">
        <v>0</v>
      </c>
      <c r="E226" s="16"/>
      <c r="F226" s="20">
        <v>24344262294</v>
      </c>
      <c r="G226" s="16"/>
      <c r="H226" s="16"/>
      <c r="I226" s="16"/>
    </row>
    <row r="227" spans="1:9" ht="21.75" customHeight="1" x14ac:dyDescent="0.2">
      <c r="A227" s="103" t="s">
        <v>707</v>
      </c>
      <c r="B227" s="103"/>
      <c r="D227" s="20">
        <v>0</v>
      </c>
      <c r="E227" s="16"/>
      <c r="F227" s="20">
        <v>24639344258</v>
      </c>
      <c r="G227" s="16"/>
      <c r="H227" s="16"/>
      <c r="I227" s="16"/>
    </row>
    <row r="228" spans="1:9" ht="21.75" customHeight="1" x14ac:dyDescent="0.2">
      <c r="A228" s="103" t="s">
        <v>696</v>
      </c>
      <c r="B228" s="103"/>
      <c r="D228" s="20">
        <v>0</v>
      </c>
      <c r="E228" s="16"/>
      <c r="F228" s="20">
        <v>35409836064</v>
      </c>
      <c r="G228" s="16"/>
      <c r="H228" s="16"/>
      <c r="I228" s="16"/>
    </row>
    <row r="229" spans="1:9" ht="21.75" customHeight="1" x14ac:dyDescent="0.2">
      <c r="A229" s="103" t="s">
        <v>708</v>
      </c>
      <c r="B229" s="103"/>
      <c r="D229" s="20">
        <v>0</v>
      </c>
      <c r="E229" s="16"/>
      <c r="F229" s="20">
        <v>82691668488</v>
      </c>
      <c r="G229" s="16"/>
      <c r="H229" s="16"/>
      <c r="I229" s="16"/>
    </row>
    <row r="230" spans="1:9" ht="21.75" customHeight="1" x14ac:dyDescent="0.2">
      <c r="A230" s="103" t="s">
        <v>431</v>
      </c>
      <c r="B230" s="103"/>
      <c r="D230" s="20">
        <v>11095890390</v>
      </c>
      <c r="E230" s="16"/>
      <c r="F230" s="20">
        <v>126335504022</v>
      </c>
      <c r="G230" s="16"/>
      <c r="H230" s="16"/>
      <c r="I230" s="16"/>
    </row>
    <row r="231" spans="1:9" ht="21.75" customHeight="1" x14ac:dyDescent="0.2">
      <c r="A231" s="103" t="s">
        <v>484</v>
      </c>
      <c r="B231" s="103"/>
      <c r="D231" s="20">
        <v>0</v>
      </c>
      <c r="E231" s="16"/>
      <c r="F231" s="20">
        <v>990737704874</v>
      </c>
      <c r="G231" s="16"/>
      <c r="H231" s="16"/>
      <c r="I231" s="16"/>
    </row>
    <row r="232" spans="1:9" ht="21.75" customHeight="1" x14ac:dyDescent="0.2">
      <c r="A232" s="103" t="s">
        <v>702</v>
      </c>
      <c r="B232" s="103"/>
      <c r="D232" s="20">
        <v>0</v>
      </c>
      <c r="E232" s="16"/>
      <c r="F232" s="20">
        <v>74262295074</v>
      </c>
      <c r="G232" s="16"/>
      <c r="H232" s="16"/>
      <c r="I232" s="16"/>
    </row>
    <row r="233" spans="1:9" ht="21.75" customHeight="1" x14ac:dyDescent="0.2">
      <c r="A233" s="103" t="s">
        <v>699</v>
      </c>
      <c r="B233" s="103"/>
      <c r="D233" s="20">
        <v>0</v>
      </c>
      <c r="E233" s="16"/>
      <c r="F233" s="20">
        <v>368155737649</v>
      </c>
      <c r="G233" s="16"/>
      <c r="H233" s="16"/>
      <c r="I233" s="16"/>
    </row>
    <row r="234" spans="1:9" ht="21.75" customHeight="1" x14ac:dyDescent="0.2">
      <c r="A234" s="103" t="s">
        <v>709</v>
      </c>
      <c r="B234" s="103"/>
      <c r="D234" s="20">
        <v>0</v>
      </c>
      <c r="E234" s="16"/>
      <c r="F234" s="20">
        <v>38729508195</v>
      </c>
      <c r="G234" s="16"/>
      <c r="H234" s="16"/>
      <c r="I234" s="16"/>
    </row>
    <row r="235" spans="1:9" ht="21.75" customHeight="1" x14ac:dyDescent="0.2">
      <c r="A235" s="103" t="s">
        <v>710</v>
      </c>
      <c r="B235" s="103"/>
      <c r="D235" s="20">
        <v>0</v>
      </c>
      <c r="E235" s="16"/>
      <c r="F235" s="20">
        <v>35536885215</v>
      </c>
      <c r="G235" s="16"/>
      <c r="H235" s="16"/>
      <c r="I235" s="16"/>
    </row>
    <row r="236" spans="1:9" ht="21.75" customHeight="1" x14ac:dyDescent="0.2">
      <c r="A236" s="103" t="s">
        <v>468</v>
      </c>
      <c r="B236" s="103"/>
      <c r="D236" s="20">
        <v>0</v>
      </c>
      <c r="E236" s="16"/>
      <c r="F236" s="20">
        <v>52377049178</v>
      </c>
      <c r="G236" s="16"/>
      <c r="H236" s="16"/>
      <c r="I236" s="16"/>
    </row>
    <row r="237" spans="1:9" ht="21.75" customHeight="1" x14ac:dyDescent="0.2">
      <c r="A237" s="103" t="s">
        <v>711</v>
      </c>
      <c r="B237" s="103"/>
      <c r="D237" s="20">
        <v>0</v>
      </c>
      <c r="E237" s="16"/>
      <c r="F237" s="20">
        <v>23606557376</v>
      </c>
      <c r="G237" s="16"/>
      <c r="H237" s="16"/>
      <c r="I237" s="16"/>
    </row>
    <row r="238" spans="1:9" ht="21.75" customHeight="1" x14ac:dyDescent="0.2">
      <c r="A238" s="103" t="s">
        <v>664</v>
      </c>
      <c r="B238" s="103"/>
      <c r="D238" s="20">
        <v>0</v>
      </c>
      <c r="E238" s="16"/>
      <c r="F238" s="20">
        <v>25325136590</v>
      </c>
      <c r="G238" s="16"/>
      <c r="H238" s="16"/>
      <c r="I238" s="16"/>
    </row>
    <row r="239" spans="1:9" ht="21.75" customHeight="1" x14ac:dyDescent="0.2">
      <c r="A239" s="103" t="s">
        <v>659</v>
      </c>
      <c r="B239" s="103"/>
      <c r="D239" s="20">
        <v>0</v>
      </c>
      <c r="E239" s="16"/>
      <c r="F239" s="20">
        <v>27775956260</v>
      </c>
      <c r="G239" s="16"/>
      <c r="H239" s="16"/>
      <c r="I239" s="16"/>
    </row>
    <row r="240" spans="1:9" ht="21.75" customHeight="1" x14ac:dyDescent="0.2">
      <c r="A240" s="103" t="s">
        <v>432</v>
      </c>
      <c r="B240" s="103"/>
      <c r="D240" s="20">
        <v>11095890390</v>
      </c>
      <c r="E240" s="16"/>
      <c r="F240" s="20">
        <v>123753536809</v>
      </c>
      <c r="G240" s="16"/>
      <c r="H240" s="16"/>
      <c r="I240" s="16"/>
    </row>
    <row r="241" spans="1:9" ht="21.75" customHeight="1" x14ac:dyDescent="0.2">
      <c r="A241" s="103" t="s">
        <v>465</v>
      </c>
      <c r="B241" s="103"/>
      <c r="D241" s="20">
        <v>0</v>
      </c>
      <c r="E241" s="16"/>
      <c r="F241" s="20">
        <v>46217213077</v>
      </c>
      <c r="G241" s="16"/>
      <c r="H241" s="16"/>
      <c r="I241" s="16"/>
    </row>
    <row r="242" spans="1:9" ht="21.75" customHeight="1" x14ac:dyDescent="0.2">
      <c r="A242" s="103" t="s">
        <v>454</v>
      </c>
      <c r="B242" s="103"/>
      <c r="D242" s="20">
        <v>0</v>
      </c>
      <c r="E242" s="16"/>
      <c r="F242" s="20">
        <v>42713114675</v>
      </c>
      <c r="G242" s="16"/>
      <c r="H242" s="16"/>
      <c r="I242" s="16"/>
    </row>
    <row r="243" spans="1:9" ht="21.75" customHeight="1" x14ac:dyDescent="0.2">
      <c r="A243" s="103" t="s">
        <v>633</v>
      </c>
      <c r="B243" s="103"/>
      <c r="D243" s="20">
        <v>0</v>
      </c>
      <c r="E243" s="16"/>
      <c r="F243" s="20">
        <v>18295081954</v>
      </c>
      <c r="G243" s="16"/>
      <c r="H243" s="16"/>
      <c r="I243" s="16"/>
    </row>
    <row r="244" spans="1:9" ht="21.75" customHeight="1" x14ac:dyDescent="0.2">
      <c r="A244" s="103" t="s">
        <v>408</v>
      </c>
      <c r="B244" s="103"/>
      <c r="D244" s="20">
        <v>0</v>
      </c>
      <c r="E244" s="16"/>
      <c r="F244" s="20">
        <v>33639344238</v>
      </c>
      <c r="G244" s="16"/>
      <c r="H244" s="16"/>
      <c r="I244" s="16"/>
    </row>
    <row r="245" spans="1:9" ht="21.75" customHeight="1" x14ac:dyDescent="0.2">
      <c r="A245" s="103" t="s">
        <v>436</v>
      </c>
      <c r="B245" s="103"/>
      <c r="D245" s="20">
        <v>0</v>
      </c>
      <c r="E245" s="16"/>
      <c r="F245" s="20">
        <v>298770491790</v>
      </c>
      <c r="G245" s="16"/>
      <c r="H245" s="16"/>
      <c r="I245" s="16"/>
    </row>
    <row r="246" spans="1:9" ht="21.75" customHeight="1" x14ac:dyDescent="0.2">
      <c r="A246" s="103" t="s">
        <v>660</v>
      </c>
      <c r="B246" s="103"/>
      <c r="D246" s="20">
        <v>0</v>
      </c>
      <c r="E246" s="16"/>
      <c r="F246" s="20">
        <v>19918032786</v>
      </c>
      <c r="G246" s="16"/>
      <c r="H246" s="16"/>
      <c r="I246" s="16"/>
    </row>
    <row r="247" spans="1:9" ht="21.75" customHeight="1" x14ac:dyDescent="0.2">
      <c r="A247" s="103" t="s">
        <v>433</v>
      </c>
      <c r="B247" s="103"/>
      <c r="D247" s="20">
        <v>15534246570</v>
      </c>
      <c r="E247" s="16"/>
      <c r="F247" s="20">
        <v>170156590940</v>
      </c>
      <c r="G247" s="16"/>
      <c r="H247" s="16"/>
      <c r="I247" s="16"/>
    </row>
    <row r="248" spans="1:9" ht="21.75" customHeight="1" x14ac:dyDescent="0.2">
      <c r="A248" s="103" t="s">
        <v>712</v>
      </c>
      <c r="B248" s="103"/>
      <c r="D248" s="20">
        <v>0</v>
      </c>
      <c r="E248" s="16"/>
      <c r="F248" s="20">
        <v>12393442611</v>
      </c>
      <c r="G248" s="16"/>
      <c r="H248" s="16"/>
      <c r="I248" s="16"/>
    </row>
    <row r="249" spans="1:9" ht="21.75" customHeight="1" x14ac:dyDescent="0.2">
      <c r="A249" s="103" t="s">
        <v>434</v>
      </c>
      <c r="B249" s="103"/>
      <c r="D249" s="20">
        <v>11095890390</v>
      </c>
      <c r="E249" s="16"/>
      <c r="F249" s="20">
        <v>121171569596</v>
      </c>
      <c r="G249" s="16"/>
      <c r="H249" s="16"/>
      <c r="I249" s="16"/>
    </row>
    <row r="250" spans="1:9" ht="21.75" customHeight="1" x14ac:dyDescent="0.2">
      <c r="A250" s="103" t="s">
        <v>638</v>
      </c>
      <c r="B250" s="103"/>
      <c r="D250" s="20">
        <v>0</v>
      </c>
      <c r="E250" s="16"/>
      <c r="F250" s="20">
        <v>34290054624</v>
      </c>
      <c r="G250" s="16"/>
      <c r="H250" s="16"/>
      <c r="I250" s="16"/>
    </row>
    <row r="251" spans="1:9" ht="21.75" customHeight="1" x14ac:dyDescent="0.2">
      <c r="A251" s="103" t="s">
        <v>713</v>
      </c>
      <c r="B251" s="103"/>
      <c r="D251" s="20">
        <v>0</v>
      </c>
      <c r="E251" s="16"/>
      <c r="F251" s="20">
        <v>135297552186</v>
      </c>
      <c r="G251" s="16"/>
      <c r="H251" s="16"/>
      <c r="I251" s="16"/>
    </row>
    <row r="252" spans="1:9" ht="21.75" customHeight="1" x14ac:dyDescent="0.2">
      <c r="A252" s="103" t="s">
        <v>638</v>
      </c>
      <c r="B252" s="103"/>
      <c r="D252" s="20">
        <v>0</v>
      </c>
      <c r="E252" s="16"/>
      <c r="F252" s="20">
        <v>47979234930</v>
      </c>
      <c r="G252" s="16"/>
      <c r="H252" s="16"/>
      <c r="I252" s="16"/>
    </row>
    <row r="253" spans="1:9" ht="21.75" customHeight="1" x14ac:dyDescent="0.2">
      <c r="A253" s="103" t="s">
        <v>459</v>
      </c>
      <c r="B253" s="103"/>
      <c r="D253" s="20">
        <v>0</v>
      </c>
      <c r="E253" s="16"/>
      <c r="F253" s="20">
        <v>109469945349</v>
      </c>
      <c r="G253" s="16"/>
      <c r="H253" s="16"/>
      <c r="I253" s="16"/>
    </row>
    <row r="254" spans="1:9" ht="21.75" customHeight="1" x14ac:dyDescent="0.2">
      <c r="A254" s="103" t="s">
        <v>642</v>
      </c>
      <c r="B254" s="103"/>
      <c r="D254" s="20">
        <v>0</v>
      </c>
      <c r="E254" s="16"/>
      <c r="F254" s="20">
        <v>40573770450</v>
      </c>
      <c r="G254" s="16"/>
      <c r="H254" s="16"/>
      <c r="I254" s="16"/>
    </row>
    <row r="255" spans="1:9" ht="21.75" customHeight="1" x14ac:dyDescent="0.2">
      <c r="A255" s="103" t="s">
        <v>714</v>
      </c>
      <c r="B255" s="103"/>
      <c r="D255" s="20">
        <v>0</v>
      </c>
      <c r="E255" s="16"/>
      <c r="F255" s="20">
        <v>36147540982</v>
      </c>
      <c r="G255" s="16"/>
      <c r="H255" s="16"/>
      <c r="I255" s="16"/>
    </row>
    <row r="256" spans="1:9" ht="21.75" customHeight="1" x14ac:dyDescent="0.2">
      <c r="A256" s="103" t="s">
        <v>715</v>
      </c>
      <c r="B256" s="103"/>
      <c r="D256" s="20">
        <v>0</v>
      </c>
      <c r="E256" s="16"/>
      <c r="F256" s="20">
        <v>36147540982</v>
      </c>
      <c r="G256" s="16"/>
      <c r="H256" s="16"/>
      <c r="I256" s="16"/>
    </row>
    <row r="257" spans="1:9" ht="21.75" customHeight="1" x14ac:dyDescent="0.2">
      <c r="A257" s="103" t="s">
        <v>713</v>
      </c>
      <c r="B257" s="103"/>
      <c r="D257" s="20">
        <v>0</v>
      </c>
      <c r="E257" s="16"/>
      <c r="F257" s="20">
        <v>121721311404</v>
      </c>
      <c r="G257" s="16"/>
      <c r="H257" s="16"/>
      <c r="I257" s="16"/>
    </row>
    <row r="258" spans="1:9" ht="21.75" customHeight="1" x14ac:dyDescent="0.2">
      <c r="A258" s="103" t="s">
        <v>716</v>
      </c>
      <c r="B258" s="103"/>
      <c r="D258" s="20">
        <v>0</v>
      </c>
      <c r="E258" s="16"/>
      <c r="F258" s="20">
        <v>74754098354</v>
      </c>
      <c r="G258" s="16"/>
      <c r="H258" s="16"/>
      <c r="I258" s="16"/>
    </row>
    <row r="259" spans="1:9" ht="21.75" customHeight="1" x14ac:dyDescent="0.2">
      <c r="A259" s="103" t="s">
        <v>437</v>
      </c>
      <c r="B259" s="103"/>
      <c r="D259" s="20">
        <v>0</v>
      </c>
      <c r="E259" s="16"/>
      <c r="F259" s="20">
        <v>687203121390</v>
      </c>
      <c r="G259" s="16"/>
      <c r="H259" s="16"/>
      <c r="I259" s="16"/>
    </row>
    <row r="260" spans="1:9" ht="21.75" customHeight="1" x14ac:dyDescent="0.2">
      <c r="A260" s="103" t="s">
        <v>483</v>
      </c>
      <c r="B260" s="103"/>
      <c r="D260" s="20">
        <v>0</v>
      </c>
      <c r="E260" s="16"/>
      <c r="F260" s="20">
        <v>53918032784</v>
      </c>
      <c r="G260" s="16"/>
      <c r="H260" s="16"/>
      <c r="I260" s="16"/>
    </row>
    <row r="261" spans="1:9" ht="21.75" customHeight="1" x14ac:dyDescent="0.2">
      <c r="A261" s="103" t="s">
        <v>453</v>
      </c>
      <c r="B261" s="103"/>
      <c r="D261" s="20">
        <v>0</v>
      </c>
      <c r="E261" s="16"/>
      <c r="F261" s="20">
        <v>16229508196</v>
      </c>
      <c r="G261" s="16"/>
      <c r="H261" s="16"/>
      <c r="I261" s="16"/>
    </row>
    <row r="262" spans="1:9" ht="21.75" customHeight="1" x14ac:dyDescent="0.2">
      <c r="A262" s="103" t="s">
        <v>483</v>
      </c>
      <c r="B262" s="103"/>
      <c r="D262" s="20">
        <v>0</v>
      </c>
      <c r="E262" s="16"/>
      <c r="F262" s="20">
        <v>63517076464</v>
      </c>
      <c r="G262" s="16"/>
      <c r="H262" s="16"/>
      <c r="I262" s="16"/>
    </row>
    <row r="263" spans="1:9" ht="21.75" customHeight="1" x14ac:dyDescent="0.2">
      <c r="A263" s="103" t="s">
        <v>717</v>
      </c>
      <c r="B263" s="103"/>
      <c r="D263" s="20">
        <v>0</v>
      </c>
      <c r="E263" s="16"/>
      <c r="F263" s="20">
        <v>75403551847</v>
      </c>
      <c r="G263" s="16"/>
      <c r="H263" s="16"/>
      <c r="I263" s="16"/>
    </row>
    <row r="264" spans="1:9" ht="21.75" customHeight="1" x14ac:dyDescent="0.2">
      <c r="A264" s="103" t="s">
        <v>710</v>
      </c>
      <c r="B264" s="103"/>
      <c r="D264" s="20">
        <v>0</v>
      </c>
      <c r="E264" s="16"/>
      <c r="F264" s="20">
        <v>24998360634</v>
      </c>
      <c r="G264" s="16"/>
      <c r="H264" s="16"/>
      <c r="I264" s="16"/>
    </row>
    <row r="265" spans="1:9" ht="21.75" customHeight="1" x14ac:dyDescent="0.2">
      <c r="A265" s="103" t="s">
        <v>459</v>
      </c>
      <c r="B265" s="103"/>
      <c r="D265" s="20">
        <v>0</v>
      </c>
      <c r="E265" s="16"/>
      <c r="F265" s="20">
        <v>110286885200</v>
      </c>
      <c r="G265" s="16"/>
      <c r="H265" s="16"/>
      <c r="I265" s="16"/>
    </row>
    <row r="266" spans="1:9" ht="21.75" customHeight="1" x14ac:dyDescent="0.2">
      <c r="A266" s="103" t="s">
        <v>491</v>
      </c>
      <c r="B266" s="103"/>
      <c r="D266" s="20">
        <v>0</v>
      </c>
      <c r="E266" s="16"/>
      <c r="F266" s="20">
        <v>29508196720</v>
      </c>
      <c r="G266" s="16"/>
      <c r="H266" s="16"/>
      <c r="I266" s="16"/>
    </row>
    <row r="267" spans="1:9" ht="21.75" customHeight="1" x14ac:dyDescent="0.2">
      <c r="A267" s="103" t="s">
        <v>718</v>
      </c>
      <c r="B267" s="103"/>
      <c r="D267" s="20">
        <v>0</v>
      </c>
      <c r="E267" s="16"/>
      <c r="F267" s="20">
        <v>55737704908</v>
      </c>
      <c r="G267" s="16"/>
      <c r="H267" s="16"/>
      <c r="I267" s="16"/>
    </row>
    <row r="268" spans="1:9" ht="21.75" customHeight="1" x14ac:dyDescent="0.2">
      <c r="A268" s="103" t="s">
        <v>435</v>
      </c>
      <c r="B268" s="103"/>
      <c r="D268" s="20">
        <v>5547945180</v>
      </c>
      <c r="E268" s="16"/>
      <c r="F268" s="20">
        <v>58003817428</v>
      </c>
      <c r="G268" s="16"/>
      <c r="H268" s="16"/>
      <c r="I268" s="16"/>
    </row>
    <row r="269" spans="1:9" ht="21.75" customHeight="1" x14ac:dyDescent="0.2">
      <c r="A269" s="103" t="s">
        <v>718</v>
      </c>
      <c r="B269" s="103"/>
      <c r="D269" s="20">
        <v>0</v>
      </c>
      <c r="E269" s="16"/>
      <c r="F269" s="20">
        <v>27049180323</v>
      </c>
      <c r="G269" s="16"/>
      <c r="H269" s="16"/>
      <c r="I269" s="16"/>
    </row>
    <row r="270" spans="1:9" ht="21.75" customHeight="1" x14ac:dyDescent="0.2">
      <c r="A270" s="103" t="s">
        <v>656</v>
      </c>
      <c r="B270" s="103"/>
      <c r="D270" s="20">
        <v>0</v>
      </c>
      <c r="E270" s="16"/>
      <c r="F270" s="20">
        <v>66942622938</v>
      </c>
      <c r="G270" s="16"/>
      <c r="H270" s="16"/>
      <c r="I270" s="16"/>
    </row>
    <row r="271" spans="1:9" ht="21.75" customHeight="1" x14ac:dyDescent="0.2">
      <c r="A271" s="103" t="s">
        <v>710</v>
      </c>
      <c r="B271" s="103"/>
      <c r="D271" s="20">
        <v>0</v>
      </c>
      <c r="E271" s="16"/>
      <c r="F271" s="20">
        <v>28756284128</v>
      </c>
      <c r="G271" s="16"/>
      <c r="H271" s="16"/>
      <c r="I271" s="16"/>
    </row>
    <row r="272" spans="1:9" ht="21.75" customHeight="1" x14ac:dyDescent="0.2">
      <c r="A272" s="103" t="s">
        <v>688</v>
      </c>
      <c r="B272" s="103"/>
      <c r="D272" s="20">
        <v>0</v>
      </c>
      <c r="E272" s="16"/>
      <c r="F272" s="20">
        <v>26959016370</v>
      </c>
      <c r="G272" s="16"/>
      <c r="H272" s="16"/>
      <c r="I272" s="16"/>
    </row>
    <row r="273" spans="1:9" ht="21.75" customHeight="1" x14ac:dyDescent="0.2">
      <c r="A273" s="103" t="s">
        <v>687</v>
      </c>
      <c r="B273" s="103"/>
      <c r="D273" s="20">
        <v>0</v>
      </c>
      <c r="E273" s="16"/>
      <c r="F273" s="20">
        <v>26959016370</v>
      </c>
      <c r="G273" s="16"/>
      <c r="H273" s="16"/>
      <c r="I273" s="16"/>
    </row>
    <row r="274" spans="1:9" ht="21.75" customHeight="1" x14ac:dyDescent="0.2">
      <c r="A274" s="103" t="s">
        <v>634</v>
      </c>
      <c r="B274" s="103"/>
      <c r="D274" s="20">
        <v>0</v>
      </c>
      <c r="E274" s="16"/>
      <c r="F274" s="20">
        <v>59426229483</v>
      </c>
      <c r="G274" s="16"/>
      <c r="H274" s="16"/>
      <c r="I274" s="16"/>
    </row>
    <row r="275" spans="1:9" ht="21.75" customHeight="1" x14ac:dyDescent="0.2">
      <c r="A275" s="103" t="s">
        <v>719</v>
      </c>
      <c r="B275" s="103"/>
      <c r="D275" s="20">
        <v>0</v>
      </c>
      <c r="E275" s="16"/>
      <c r="F275" s="20">
        <v>170081967141</v>
      </c>
      <c r="G275" s="16"/>
      <c r="H275" s="16"/>
      <c r="I275" s="16"/>
    </row>
    <row r="276" spans="1:9" ht="21.75" customHeight="1" x14ac:dyDescent="0.2">
      <c r="A276" s="103" t="s">
        <v>436</v>
      </c>
      <c r="B276" s="103"/>
      <c r="D276" s="20">
        <v>0</v>
      </c>
      <c r="E276" s="16"/>
      <c r="F276" s="20">
        <v>25573770450</v>
      </c>
      <c r="G276" s="16"/>
      <c r="H276" s="16"/>
      <c r="I276" s="16"/>
    </row>
    <row r="277" spans="1:9" ht="21.75" customHeight="1" x14ac:dyDescent="0.2">
      <c r="A277" s="103" t="s">
        <v>403</v>
      </c>
      <c r="B277" s="103"/>
      <c r="D277" s="20">
        <v>2564195</v>
      </c>
      <c r="E277" s="16"/>
      <c r="F277" s="20">
        <v>222230330</v>
      </c>
      <c r="G277" s="16"/>
      <c r="H277" s="16"/>
      <c r="I277" s="16"/>
    </row>
    <row r="278" spans="1:9" ht="21.75" customHeight="1" x14ac:dyDescent="0.2">
      <c r="A278" s="103" t="s">
        <v>459</v>
      </c>
      <c r="B278" s="103"/>
      <c r="D278" s="20">
        <v>0</v>
      </c>
      <c r="E278" s="16"/>
      <c r="F278" s="20">
        <v>50241803250</v>
      </c>
      <c r="G278" s="16"/>
      <c r="H278" s="16"/>
      <c r="I278" s="16"/>
    </row>
    <row r="279" spans="1:9" ht="21.75" customHeight="1" x14ac:dyDescent="0.2">
      <c r="A279" s="103" t="s">
        <v>720</v>
      </c>
      <c r="B279" s="103"/>
      <c r="D279" s="20">
        <v>0</v>
      </c>
      <c r="E279" s="16"/>
      <c r="F279" s="20">
        <v>15983606535</v>
      </c>
      <c r="G279" s="16"/>
      <c r="H279" s="16"/>
      <c r="I279" s="16"/>
    </row>
    <row r="280" spans="1:9" ht="21.75" customHeight="1" x14ac:dyDescent="0.2">
      <c r="A280" s="103" t="s">
        <v>664</v>
      </c>
      <c r="B280" s="103"/>
      <c r="D280" s="20">
        <v>0</v>
      </c>
      <c r="E280" s="16"/>
      <c r="F280" s="20">
        <v>58670172099</v>
      </c>
      <c r="G280" s="16"/>
      <c r="H280" s="16"/>
      <c r="I280" s="16"/>
    </row>
    <row r="281" spans="1:9" ht="21.75" customHeight="1" x14ac:dyDescent="0.2">
      <c r="A281" s="103" t="s">
        <v>719</v>
      </c>
      <c r="B281" s="103"/>
      <c r="D281" s="20">
        <v>0</v>
      </c>
      <c r="E281" s="16"/>
      <c r="F281" s="20">
        <v>94672131092</v>
      </c>
      <c r="G281" s="16"/>
      <c r="H281" s="16"/>
      <c r="I281" s="16"/>
    </row>
    <row r="282" spans="1:9" ht="21.75" customHeight="1" x14ac:dyDescent="0.2">
      <c r="A282" s="103" t="s">
        <v>634</v>
      </c>
      <c r="B282" s="103"/>
      <c r="D282" s="20">
        <v>0</v>
      </c>
      <c r="E282" s="16"/>
      <c r="F282" s="20">
        <v>63934426218</v>
      </c>
      <c r="G282" s="16"/>
      <c r="H282" s="16"/>
      <c r="I282" s="16"/>
    </row>
    <row r="283" spans="1:9" ht="21.75" customHeight="1" x14ac:dyDescent="0.2">
      <c r="A283" s="103" t="s">
        <v>718</v>
      </c>
      <c r="B283" s="103"/>
      <c r="D283" s="20">
        <v>0</v>
      </c>
      <c r="E283" s="16"/>
      <c r="F283" s="20">
        <v>134426229484</v>
      </c>
      <c r="G283" s="16"/>
      <c r="H283" s="16"/>
      <c r="I283" s="16"/>
    </row>
    <row r="284" spans="1:9" ht="21.75" customHeight="1" x14ac:dyDescent="0.2">
      <c r="A284" s="103" t="s">
        <v>713</v>
      </c>
      <c r="B284" s="103"/>
      <c r="D284" s="20">
        <v>0</v>
      </c>
      <c r="E284" s="16"/>
      <c r="F284" s="20">
        <v>61925668019</v>
      </c>
      <c r="G284" s="16"/>
      <c r="H284" s="16"/>
      <c r="I284" s="16"/>
    </row>
    <row r="285" spans="1:9" ht="21.75" customHeight="1" x14ac:dyDescent="0.2">
      <c r="A285" s="103" t="s">
        <v>720</v>
      </c>
      <c r="B285" s="103"/>
      <c r="D285" s="20">
        <v>0</v>
      </c>
      <c r="E285" s="16"/>
      <c r="F285" s="20">
        <v>23770491799</v>
      </c>
      <c r="G285" s="16"/>
      <c r="H285" s="16"/>
      <c r="I285" s="16"/>
    </row>
    <row r="286" spans="1:9" ht="21.75" customHeight="1" x14ac:dyDescent="0.2">
      <c r="A286" s="103" t="s">
        <v>436</v>
      </c>
      <c r="B286" s="103"/>
      <c r="D286" s="20">
        <v>49578082170</v>
      </c>
      <c r="E286" s="16"/>
      <c r="F286" s="20">
        <v>495266076588</v>
      </c>
      <c r="G286" s="16"/>
      <c r="H286" s="16"/>
      <c r="I286" s="16"/>
    </row>
    <row r="287" spans="1:9" ht="21.75" customHeight="1" x14ac:dyDescent="0.2">
      <c r="A287" s="103" t="s">
        <v>718</v>
      </c>
      <c r="B287" s="103"/>
      <c r="D287" s="20">
        <v>0</v>
      </c>
      <c r="E287" s="16"/>
      <c r="F287" s="20">
        <v>181967213060</v>
      </c>
      <c r="G287" s="16"/>
      <c r="H287" s="16"/>
      <c r="I287" s="16"/>
    </row>
    <row r="288" spans="1:9" ht="21.75" customHeight="1" x14ac:dyDescent="0.2">
      <c r="A288" s="103" t="s">
        <v>656</v>
      </c>
      <c r="B288" s="103"/>
      <c r="D288" s="20">
        <v>0</v>
      </c>
      <c r="E288" s="16"/>
      <c r="F288" s="20">
        <v>71311475397</v>
      </c>
      <c r="G288" s="16"/>
      <c r="H288" s="16"/>
      <c r="I288" s="16"/>
    </row>
    <row r="289" spans="1:9" ht="21.75" customHeight="1" x14ac:dyDescent="0.2">
      <c r="A289" s="103" t="s">
        <v>713</v>
      </c>
      <c r="B289" s="103"/>
      <c r="D289" s="20">
        <v>0</v>
      </c>
      <c r="E289" s="16"/>
      <c r="F289" s="20">
        <v>141788457150</v>
      </c>
      <c r="G289" s="16"/>
      <c r="H289" s="16"/>
      <c r="I289" s="16"/>
    </row>
    <row r="290" spans="1:9" ht="21.75" customHeight="1" x14ac:dyDescent="0.2">
      <c r="A290" s="103" t="s">
        <v>437</v>
      </c>
      <c r="B290" s="103"/>
      <c r="D290" s="20">
        <v>73726027380</v>
      </c>
      <c r="E290" s="16"/>
      <c r="F290" s="20">
        <v>941078942806</v>
      </c>
      <c r="G290" s="16"/>
      <c r="H290" s="16"/>
      <c r="I290" s="16"/>
    </row>
    <row r="291" spans="1:9" ht="21.75" customHeight="1" x14ac:dyDescent="0.2">
      <c r="A291" s="103" t="s">
        <v>713</v>
      </c>
      <c r="B291" s="103"/>
      <c r="D291" s="20">
        <v>0</v>
      </c>
      <c r="E291" s="16"/>
      <c r="F291" s="20">
        <v>87970469302</v>
      </c>
      <c r="G291" s="16"/>
      <c r="H291" s="16"/>
      <c r="I291" s="16"/>
    </row>
    <row r="292" spans="1:9" ht="21.75" customHeight="1" x14ac:dyDescent="0.2">
      <c r="A292" s="103" t="s">
        <v>721</v>
      </c>
      <c r="B292" s="103"/>
      <c r="D292" s="20">
        <v>0</v>
      </c>
      <c r="E292" s="16"/>
      <c r="F292" s="20">
        <v>53918032773</v>
      </c>
      <c r="G292" s="16"/>
      <c r="H292" s="16"/>
      <c r="I292" s="16"/>
    </row>
    <row r="293" spans="1:9" ht="21.75" customHeight="1" x14ac:dyDescent="0.2">
      <c r="A293" s="103" t="s">
        <v>459</v>
      </c>
      <c r="B293" s="103"/>
      <c r="D293" s="20">
        <v>0</v>
      </c>
      <c r="E293" s="16"/>
      <c r="F293" s="20">
        <v>89013770400</v>
      </c>
      <c r="G293" s="16"/>
      <c r="H293" s="16"/>
      <c r="I293" s="16"/>
    </row>
    <row r="294" spans="1:9" ht="21.75" customHeight="1" x14ac:dyDescent="0.2">
      <c r="A294" s="103" t="s">
        <v>484</v>
      </c>
      <c r="B294" s="103"/>
      <c r="D294" s="20">
        <v>0</v>
      </c>
      <c r="E294" s="16"/>
      <c r="F294" s="20">
        <v>126229508174</v>
      </c>
      <c r="G294" s="16"/>
      <c r="H294" s="16"/>
      <c r="I294" s="16"/>
    </row>
    <row r="295" spans="1:9" ht="21.75" customHeight="1" x14ac:dyDescent="0.2">
      <c r="A295" s="103" t="s">
        <v>646</v>
      </c>
      <c r="B295" s="103"/>
      <c r="D295" s="20">
        <v>0</v>
      </c>
      <c r="E295" s="16"/>
      <c r="F295" s="20">
        <v>84608333330</v>
      </c>
      <c r="G295" s="16"/>
      <c r="H295" s="16"/>
      <c r="I295" s="16"/>
    </row>
    <row r="296" spans="1:9" ht="21.75" customHeight="1" x14ac:dyDescent="0.2">
      <c r="A296" s="103" t="s">
        <v>459</v>
      </c>
      <c r="B296" s="103"/>
      <c r="D296" s="20">
        <v>0</v>
      </c>
      <c r="E296" s="16"/>
      <c r="F296" s="20">
        <v>128693771976</v>
      </c>
      <c r="G296" s="16"/>
      <c r="H296" s="16"/>
      <c r="I296" s="16"/>
    </row>
    <row r="297" spans="1:9" ht="21.75" customHeight="1" x14ac:dyDescent="0.2">
      <c r="A297" s="103" t="s">
        <v>664</v>
      </c>
      <c r="B297" s="103"/>
      <c r="D297" s="20">
        <v>0</v>
      </c>
      <c r="E297" s="16"/>
      <c r="F297" s="20">
        <v>52284152992</v>
      </c>
      <c r="G297" s="16"/>
      <c r="H297" s="16"/>
      <c r="I297" s="16"/>
    </row>
    <row r="298" spans="1:9" ht="21.75" customHeight="1" x14ac:dyDescent="0.2">
      <c r="A298" s="103" t="s">
        <v>664</v>
      </c>
      <c r="B298" s="103"/>
      <c r="D298" s="20">
        <v>0</v>
      </c>
      <c r="E298" s="16"/>
      <c r="F298" s="20">
        <v>35536885244</v>
      </c>
      <c r="G298" s="16"/>
      <c r="H298" s="16"/>
      <c r="I298" s="16"/>
    </row>
    <row r="299" spans="1:9" ht="21.75" customHeight="1" x14ac:dyDescent="0.2">
      <c r="A299" s="103" t="s">
        <v>720</v>
      </c>
      <c r="B299" s="103"/>
      <c r="D299" s="20">
        <v>0</v>
      </c>
      <c r="E299" s="16"/>
      <c r="F299" s="20">
        <v>20754098349</v>
      </c>
      <c r="G299" s="16"/>
      <c r="H299" s="16"/>
      <c r="I299" s="16"/>
    </row>
    <row r="300" spans="1:9" ht="21.75" customHeight="1" x14ac:dyDescent="0.2">
      <c r="A300" s="103" t="s">
        <v>718</v>
      </c>
      <c r="B300" s="103"/>
      <c r="D300" s="20">
        <v>0</v>
      </c>
      <c r="E300" s="16"/>
      <c r="F300" s="20">
        <v>102524590162</v>
      </c>
      <c r="G300" s="16"/>
      <c r="H300" s="16"/>
      <c r="I300" s="16"/>
    </row>
    <row r="301" spans="1:9" ht="21.75" customHeight="1" x14ac:dyDescent="0.2">
      <c r="A301" s="103" t="s">
        <v>713</v>
      </c>
      <c r="B301" s="103"/>
      <c r="D301" s="20">
        <v>0</v>
      </c>
      <c r="E301" s="16"/>
      <c r="F301" s="20">
        <v>114015270581</v>
      </c>
      <c r="G301" s="16"/>
      <c r="H301" s="16"/>
      <c r="I301" s="16"/>
    </row>
    <row r="302" spans="1:9" ht="21.75" customHeight="1" x14ac:dyDescent="0.2">
      <c r="A302" s="103" t="s">
        <v>459</v>
      </c>
      <c r="B302" s="103"/>
      <c r="D302" s="20">
        <v>0</v>
      </c>
      <c r="E302" s="16"/>
      <c r="F302" s="20">
        <v>80803524564</v>
      </c>
      <c r="G302" s="16"/>
      <c r="H302" s="16"/>
      <c r="I302" s="16"/>
    </row>
    <row r="303" spans="1:9" ht="21.75" customHeight="1" x14ac:dyDescent="0.2">
      <c r="A303" s="103" t="s">
        <v>436</v>
      </c>
      <c r="B303" s="103"/>
      <c r="D303" s="20">
        <v>45731506830</v>
      </c>
      <c r="E303" s="16"/>
      <c r="F303" s="20">
        <v>443394568376</v>
      </c>
      <c r="G303" s="16"/>
      <c r="H303" s="16"/>
      <c r="I303" s="16"/>
    </row>
    <row r="304" spans="1:9" ht="21.75" customHeight="1" x14ac:dyDescent="0.2">
      <c r="A304" s="103" t="s">
        <v>436</v>
      </c>
      <c r="B304" s="103"/>
      <c r="D304" s="20">
        <v>73490958900</v>
      </c>
      <c r="E304" s="16"/>
      <c r="F304" s="20">
        <v>704830502508</v>
      </c>
      <c r="G304" s="16"/>
      <c r="H304" s="16"/>
      <c r="I304" s="16"/>
    </row>
    <row r="305" spans="1:9" ht="21.75" customHeight="1" x14ac:dyDescent="0.2">
      <c r="A305" s="103" t="s">
        <v>436</v>
      </c>
      <c r="B305" s="103"/>
      <c r="D305" s="20">
        <v>64109589030</v>
      </c>
      <c r="E305" s="16"/>
      <c r="F305" s="20">
        <v>615469103850</v>
      </c>
      <c r="G305" s="16"/>
      <c r="H305" s="16"/>
      <c r="I305" s="16"/>
    </row>
    <row r="306" spans="1:9" ht="21.75" customHeight="1" x14ac:dyDescent="0.2">
      <c r="A306" s="103" t="s">
        <v>436</v>
      </c>
      <c r="B306" s="103"/>
      <c r="D306" s="20">
        <v>71546301360</v>
      </c>
      <c r="E306" s="16"/>
      <c r="F306" s="20">
        <v>683801494597</v>
      </c>
      <c r="G306" s="16"/>
      <c r="H306" s="16"/>
      <c r="I306" s="16"/>
    </row>
    <row r="307" spans="1:9" ht="21.75" customHeight="1" x14ac:dyDescent="0.2">
      <c r="A307" s="103" t="s">
        <v>664</v>
      </c>
      <c r="B307" s="103"/>
      <c r="D307" s="20">
        <v>0</v>
      </c>
      <c r="E307" s="16"/>
      <c r="F307" s="20">
        <v>53787322400</v>
      </c>
      <c r="G307" s="16"/>
      <c r="H307" s="16"/>
      <c r="I307" s="16"/>
    </row>
    <row r="308" spans="1:9" ht="21.75" customHeight="1" x14ac:dyDescent="0.2">
      <c r="A308" s="103" t="s">
        <v>436</v>
      </c>
      <c r="B308" s="103"/>
      <c r="D308" s="20">
        <v>28250958900</v>
      </c>
      <c r="E308" s="16"/>
      <c r="F308" s="20">
        <v>285079963145</v>
      </c>
      <c r="G308" s="16"/>
      <c r="H308" s="16"/>
      <c r="I308" s="16"/>
    </row>
    <row r="309" spans="1:9" ht="21.75" customHeight="1" x14ac:dyDescent="0.2">
      <c r="A309" s="103" t="s">
        <v>459</v>
      </c>
      <c r="B309" s="103"/>
      <c r="D309" s="20">
        <v>0</v>
      </c>
      <c r="E309" s="16"/>
      <c r="F309" s="20">
        <v>149908469931</v>
      </c>
      <c r="G309" s="16"/>
      <c r="H309" s="16"/>
      <c r="I309" s="16"/>
    </row>
    <row r="310" spans="1:9" ht="21.75" customHeight="1" x14ac:dyDescent="0.2">
      <c r="A310" s="103" t="s">
        <v>457</v>
      </c>
      <c r="B310" s="103"/>
      <c r="D310" s="20">
        <v>0</v>
      </c>
      <c r="E310" s="16"/>
      <c r="F310" s="20">
        <v>61229508194</v>
      </c>
      <c r="G310" s="16"/>
      <c r="H310" s="16"/>
      <c r="I310" s="16"/>
    </row>
    <row r="311" spans="1:9" ht="21.75" customHeight="1" x14ac:dyDescent="0.2">
      <c r="A311" s="103" t="s">
        <v>722</v>
      </c>
      <c r="B311" s="103"/>
      <c r="D311" s="20">
        <v>0</v>
      </c>
      <c r="E311" s="16"/>
      <c r="F311" s="20">
        <v>59754098358</v>
      </c>
      <c r="G311" s="16"/>
      <c r="H311" s="16"/>
      <c r="I311" s="16"/>
    </row>
    <row r="312" spans="1:9" ht="21.75" customHeight="1" x14ac:dyDescent="0.2">
      <c r="A312" s="103" t="s">
        <v>446</v>
      </c>
      <c r="B312" s="103"/>
      <c r="D312" s="20">
        <v>0</v>
      </c>
      <c r="E312" s="16"/>
      <c r="F312" s="20">
        <v>2950819672</v>
      </c>
      <c r="G312" s="16"/>
      <c r="H312" s="16"/>
      <c r="I312" s="16"/>
    </row>
    <row r="313" spans="1:9" ht="21.75" customHeight="1" x14ac:dyDescent="0.2">
      <c r="A313" s="103" t="s">
        <v>723</v>
      </c>
      <c r="B313" s="103"/>
      <c r="D313" s="20">
        <v>0</v>
      </c>
      <c r="E313" s="16"/>
      <c r="F313" s="20">
        <v>58746147495</v>
      </c>
      <c r="G313" s="16"/>
      <c r="H313" s="16"/>
      <c r="I313" s="16"/>
    </row>
    <row r="314" spans="1:9" ht="21.75" customHeight="1" x14ac:dyDescent="0.2">
      <c r="A314" s="103" t="s">
        <v>656</v>
      </c>
      <c r="B314" s="103"/>
      <c r="D314" s="20">
        <v>0</v>
      </c>
      <c r="E314" s="16"/>
      <c r="F314" s="20">
        <v>103500000000</v>
      </c>
      <c r="G314" s="16"/>
      <c r="H314" s="16"/>
      <c r="I314" s="16"/>
    </row>
    <row r="315" spans="1:9" ht="21.75" customHeight="1" x14ac:dyDescent="0.2">
      <c r="A315" s="103" t="s">
        <v>441</v>
      </c>
      <c r="B315" s="103"/>
      <c r="D315" s="20">
        <v>0</v>
      </c>
      <c r="E315" s="16"/>
      <c r="F315" s="20">
        <v>22131147540</v>
      </c>
      <c r="G315" s="16"/>
      <c r="H315" s="16"/>
      <c r="I315" s="16"/>
    </row>
    <row r="316" spans="1:9" ht="21.75" customHeight="1" x14ac:dyDescent="0.2">
      <c r="A316" s="103" t="s">
        <v>724</v>
      </c>
      <c r="B316" s="103"/>
      <c r="D316" s="20">
        <v>0</v>
      </c>
      <c r="E316" s="16"/>
      <c r="F316" s="20">
        <v>70497827862</v>
      </c>
      <c r="G316" s="16"/>
      <c r="H316" s="16"/>
      <c r="I316" s="16"/>
    </row>
    <row r="317" spans="1:9" ht="21.75" customHeight="1" x14ac:dyDescent="0.2">
      <c r="A317" s="103" t="s">
        <v>723</v>
      </c>
      <c r="B317" s="103"/>
      <c r="D317" s="20">
        <v>0</v>
      </c>
      <c r="E317" s="16"/>
      <c r="F317" s="20">
        <v>19345136608</v>
      </c>
      <c r="G317" s="16"/>
      <c r="H317" s="16"/>
      <c r="I317" s="16"/>
    </row>
    <row r="318" spans="1:9" ht="21.75" customHeight="1" x14ac:dyDescent="0.2">
      <c r="A318" s="103" t="s">
        <v>725</v>
      </c>
      <c r="B318" s="103"/>
      <c r="D318" s="20">
        <v>0</v>
      </c>
      <c r="E318" s="16"/>
      <c r="F318" s="20">
        <v>73770491800</v>
      </c>
      <c r="G318" s="16"/>
      <c r="H318" s="16"/>
      <c r="I318" s="16"/>
    </row>
    <row r="319" spans="1:9" ht="21.75" customHeight="1" x14ac:dyDescent="0.2">
      <c r="A319" s="103" t="s">
        <v>485</v>
      </c>
      <c r="B319" s="103"/>
      <c r="D319" s="20">
        <v>0</v>
      </c>
      <c r="E319" s="16"/>
      <c r="F319" s="20">
        <v>83114754060</v>
      </c>
      <c r="G319" s="16"/>
      <c r="H319" s="16"/>
      <c r="I319" s="16"/>
    </row>
    <row r="320" spans="1:9" ht="21.75" customHeight="1" x14ac:dyDescent="0.2">
      <c r="A320" s="103" t="s">
        <v>438</v>
      </c>
      <c r="B320" s="103"/>
      <c r="D320" s="20">
        <v>11835616437</v>
      </c>
      <c r="E320" s="16"/>
      <c r="F320" s="20">
        <v>103135875013</v>
      </c>
      <c r="G320" s="16"/>
      <c r="H320" s="16"/>
      <c r="I320" s="16"/>
    </row>
    <row r="321" spans="1:9" ht="21.75" customHeight="1" x14ac:dyDescent="0.2">
      <c r="A321" s="103" t="s">
        <v>723</v>
      </c>
      <c r="B321" s="103"/>
      <c r="D321" s="20">
        <v>0</v>
      </c>
      <c r="E321" s="16"/>
      <c r="F321" s="20">
        <v>47169292338</v>
      </c>
      <c r="G321" s="16"/>
      <c r="H321" s="16"/>
      <c r="I321" s="16"/>
    </row>
    <row r="322" spans="1:9" ht="21.75" customHeight="1" x14ac:dyDescent="0.2">
      <c r="A322" s="103" t="s">
        <v>656</v>
      </c>
      <c r="B322" s="103"/>
      <c r="D322" s="20">
        <v>0</v>
      </c>
      <c r="E322" s="16"/>
      <c r="F322" s="20">
        <v>84472131120</v>
      </c>
      <c r="G322" s="16"/>
      <c r="H322" s="16"/>
      <c r="I322" s="16"/>
    </row>
    <row r="323" spans="1:9" ht="21.75" customHeight="1" x14ac:dyDescent="0.2">
      <c r="A323" s="103" t="s">
        <v>642</v>
      </c>
      <c r="B323" s="103"/>
      <c r="D323" s="20">
        <v>0</v>
      </c>
      <c r="E323" s="16"/>
      <c r="F323" s="20">
        <v>19180327868</v>
      </c>
      <c r="G323" s="16"/>
      <c r="H323" s="16"/>
      <c r="I323" s="16"/>
    </row>
    <row r="324" spans="1:9" ht="21.75" customHeight="1" x14ac:dyDescent="0.2">
      <c r="A324" s="103" t="s">
        <v>393</v>
      </c>
      <c r="B324" s="103"/>
      <c r="D324" s="20">
        <v>11095890390</v>
      </c>
      <c r="E324" s="16"/>
      <c r="F324" s="20">
        <v>100884684351</v>
      </c>
      <c r="G324" s="16"/>
      <c r="H324" s="16"/>
      <c r="I324" s="16"/>
    </row>
    <row r="325" spans="1:9" ht="21.75" customHeight="1" x14ac:dyDescent="0.2">
      <c r="A325" s="103" t="s">
        <v>439</v>
      </c>
      <c r="B325" s="103"/>
      <c r="D325" s="20">
        <v>11095890390</v>
      </c>
      <c r="E325" s="16"/>
      <c r="F325" s="20">
        <v>100884684351</v>
      </c>
      <c r="G325" s="16"/>
      <c r="H325" s="16"/>
      <c r="I325" s="16"/>
    </row>
    <row r="326" spans="1:9" ht="21.75" customHeight="1" x14ac:dyDescent="0.2">
      <c r="A326" s="103" t="s">
        <v>440</v>
      </c>
      <c r="B326" s="103"/>
      <c r="D326" s="20">
        <v>11095890390</v>
      </c>
      <c r="E326" s="16"/>
      <c r="F326" s="20">
        <v>100884684351</v>
      </c>
      <c r="G326" s="16"/>
      <c r="H326" s="16"/>
      <c r="I326" s="16"/>
    </row>
    <row r="327" spans="1:9" ht="21.75" customHeight="1" x14ac:dyDescent="0.2">
      <c r="A327" s="103" t="s">
        <v>697</v>
      </c>
      <c r="B327" s="103"/>
      <c r="D327" s="20">
        <v>0</v>
      </c>
      <c r="E327" s="16"/>
      <c r="F327" s="20">
        <v>54281944713</v>
      </c>
      <c r="G327" s="16"/>
      <c r="H327" s="16"/>
      <c r="I327" s="16"/>
    </row>
    <row r="328" spans="1:9" ht="21.75" customHeight="1" x14ac:dyDescent="0.2">
      <c r="A328" s="103" t="s">
        <v>441</v>
      </c>
      <c r="B328" s="103"/>
      <c r="D328" s="20">
        <v>5547945180</v>
      </c>
      <c r="E328" s="16"/>
      <c r="F328" s="20">
        <v>50442342039</v>
      </c>
      <c r="G328" s="16"/>
      <c r="H328" s="16"/>
      <c r="I328" s="16"/>
    </row>
    <row r="329" spans="1:9" ht="21.75" customHeight="1" x14ac:dyDescent="0.2">
      <c r="A329" s="103" t="s">
        <v>442</v>
      </c>
      <c r="B329" s="103"/>
      <c r="D329" s="20">
        <v>5547945180</v>
      </c>
      <c r="E329" s="16"/>
      <c r="F329" s="20">
        <v>50442342039</v>
      </c>
      <c r="G329" s="16"/>
      <c r="H329" s="16"/>
      <c r="I329" s="16"/>
    </row>
    <row r="330" spans="1:9" ht="21.75" customHeight="1" x14ac:dyDescent="0.2">
      <c r="A330" s="103" t="s">
        <v>726</v>
      </c>
      <c r="B330" s="103"/>
      <c r="D330" s="20">
        <v>-819178082</v>
      </c>
      <c r="E330" s="16"/>
      <c r="F330" s="20">
        <v>194068285576</v>
      </c>
      <c r="G330" s="16"/>
      <c r="H330" s="16"/>
      <c r="I330" s="16"/>
    </row>
    <row r="331" spans="1:9" ht="21.75" customHeight="1" x14ac:dyDescent="0.2">
      <c r="A331" s="103" t="s">
        <v>442</v>
      </c>
      <c r="B331" s="103"/>
      <c r="D331" s="20">
        <v>5547945180</v>
      </c>
      <c r="E331" s="16"/>
      <c r="F331" s="20">
        <v>50442342039</v>
      </c>
      <c r="G331" s="16"/>
      <c r="H331" s="16"/>
      <c r="I331" s="16"/>
    </row>
    <row r="332" spans="1:9" ht="21.75" customHeight="1" x14ac:dyDescent="0.2">
      <c r="A332" s="103" t="s">
        <v>443</v>
      </c>
      <c r="B332" s="103"/>
      <c r="D332" s="20">
        <v>5547945180</v>
      </c>
      <c r="E332" s="16"/>
      <c r="F332" s="20">
        <v>50442342039</v>
      </c>
      <c r="G332" s="16"/>
      <c r="H332" s="16"/>
      <c r="I332" s="16"/>
    </row>
    <row r="333" spans="1:9" ht="21.75" customHeight="1" x14ac:dyDescent="0.2">
      <c r="A333" s="103" t="s">
        <v>714</v>
      </c>
      <c r="B333" s="103"/>
      <c r="D333" s="20">
        <v>-819178082</v>
      </c>
      <c r="E333" s="16"/>
      <c r="F333" s="20">
        <v>196202531336</v>
      </c>
      <c r="G333" s="16"/>
      <c r="H333" s="16"/>
      <c r="I333" s="16"/>
    </row>
    <row r="334" spans="1:9" ht="21.75" customHeight="1" x14ac:dyDescent="0.2">
      <c r="A334" s="103" t="s">
        <v>444</v>
      </c>
      <c r="B334" s="103"/>
      <c r="D334" s="20">
        <v>5547945180</v>
      </c>
      <c r="E334" s="16"/>
      <c r="F334" s="20">
        <v>50442342039</v>
      </c>
      <c r="G334" s="16"/>
      <c r="H334" s="16"/>
      <c r="I334" s="16"/>
    </row>
    <row r="335" spans="1:9" ht="21.75" customHeight="1" x14ac:dyDescent="0.2">
      <c r="A335" s="103" t="s">
        <v>445</v>
      </c>
      <c r="B335" s="103"/>
      <c r="D335" s="20">
        <v>5547945180</v>
      </c>
      <c r="E335" s="16"/>
      <c r="F335" s="20">
        <v>50442342039</v>
      </c>
      <c r="G335" s="16"/>
      <c r="H335" s="16"/>
      <c r="I335" s="16"/>
    </row>
    <row r="336" spans="1:9" ht="21.75" customHeight="1" x14ac:dyDescent="0.2">
      <c r="A336" s="103" t="s">
        <v>399</v>
      </c>
      <c r="B336" s="103"/>
      <c r="D336" s="20">
        <v>8876712300</v>
      </c>
      <c r="E336" s="16"/>
      <c r="F336" s="20">
        <v>80412665422</v>
      </c>
      <c r="G336" s="16"/>
      <c r="H336" s="16"/>
      <c r="I336" s="16"/>
    </row>
    <row r="337" spans="1:9" ht="21.75" customHeight="1" x14ac:dyDescent="0.2">
      <c r="A337" s="103" t="s">
        <v>436</v>
      </c>
      <c r="B337" s="103"/>
      <c r="D337" s="20">
        <v>25216438350</v>
      </c>
      <c r="E337" s="16"/>
      <c r="F337" s="20">
        <v>228431535246</v>
      </c>
      <c r="G337" s="16"/>
      <c r="H337" s="16"/>
      <c r="I337" s="16"/>
    </row>
    <row r="338" spans="1:9" ht="21.75" customHeight="1" x14ac:dyDescent="0.2">
      <c r="A338" s="103" t="s">
        <v>699</v>
      </c>
      <c r="B338" s="103"/>
      <c r="D338" s="20">
        <v>0</v>
      </c>
      <c r="E338" s="16"/>
      <c r="F338" s="20">
        <v>88524590160</v>
      </c>
      <c r="G338" s="16"/>
      <c r="H338" s="16"/>
      <c r="I338" s="16"/>
    </row>
    <row r="339" spans="1:9" ht="21.75" customHeight="1" x14ac:dyDescent="0.2">
      <c r="A339" s="103" t="s">
        <v>699</v>
      </c>
      <c r="B339" s="103"/>
      <c r="D339" s="20">
        <v>0</v>
      </c>
      <c r="E339" s="16"/>
      <c r="F339" s="20">
        <v>62140983564</v>
      </c>
      <c r="G339" s="16"/>
      <c r="H339" s="16"/>
      <c r="I339" s="16"/>
    </row>
    <row r="340" spans="1:9" ht="21.75" customHeight="1" x14ac:dyDescent="0.2">
      <c r="A340" s="103" t="s">
        <v>501</v>
      </c>
      <c r="B340" s="103"/>
      <c r="D340" s="20">
        <v>0</v>
      </c>
      <c r="E340" s="16"/>
      <c r="F340" s="20">
        <v>121721311446</v>
      </c>
      <c r="G340" s="16"/>
      <c r="H340" s="16"/>
      <c r="I340" s="16"/>
    </row>
    <row r="341" spans="1:9" ht="21.75" customHeight="1" x14ac:dyDescent="0.2">
      <c r="A341" s="103" t="s">
        <v>483</v>
      </c>
      <c r="B341" s="103"/>
      <c r="D341" s="20">
        <v>0</v>
      </c>
      <c r="E341" s="16"/>
      <c r="F341" s="20">
        <v>68622950802</v>
      </c>
      <c r="G341" s="16"/>
      <c r="H341" s="16"/>
      <c r="I341" s="16"/>
    </row>
    <row r="342" spans="1:9" ht="21.75" customHeight="1" x14ac:dyDescent="0.2">
      <c r="A342" s="103" t="s">
        <v>498</v>
      </c>
      <c r="B342" s="103"/>
      <c r="D342" s="20">
        <v>0</v>
      </c>
      <c r="E342" s="16"/>
      <c r="F342" s="20">
        <v>45340163932</v>
      </c>
      <c r="G342" s="16"/>
      <c r="H342" s="16"/>
      <c r="I342" s="16"/>
    </row>
    <row r="343" spans="1:9" ht="21.75" customHeight="1" x14ac:dyDescent="0.2">
      <c r="A343" s="103" t="s">
        <v>446</v>
      </c>
      <c r="B343" s="103"/>
      <c r="D343" s="20">
        <v>8876712300</v>
      </c>
      <c r="E343" s="16"/>
      <c r="F343" s="20">
        <v>162655647698</v>
      </c>
      <c r="G343" s="16"/>
      <c r="H343" s="16"/>
      <c r="I343" s="16"/>
    </row>
    <row r="344" spans="1:9" ht="21.75" customHeight="1" x14ac:dyDescent="0.2">
      <c r="A344" s="103" t="s">
        <v>659</v>
      </c>
      <c r="B344" s="103"/>
      <c r="D344" s="20">
        <v>0</v>
      </c>
      <c r="E344" s="16"/>
      <c r="F344" s="20">
        <v>47807322378</v>
      </c>
      <c r="G344" s="16"/>
      <c r="H344" s="16"/>
      <c r="I344" s="16"/>
    </row>
    <row r="345" spans="1:9" ht="21.75" customHeight="1" x14ac:dyDescent="0.2">
      <c r="A345" s="103" t="s">
        <v>710</v>
      </c>
      <c r="B345" s="103"/>
      <c r="D345" s="20">
        <v>0</v>
      </c>
      <c r="E345" s="16"/>
      <c r="F345" s="20">
        <v>49016393440</v>
      </c>
      <c r="G345" s="16"/>
      <c r="H345" s="16"/>
      <c r="I345" s="16"/>
    </row>
    <row r="346" spans="1:9" ht="21.75" customHeight="1" x14ac:dyDescent="0.2">
      <c r="A346" s="103" t="s">
        <v>452</v>
      </c>
      <c r="B346" s="103"/>
      <c r="D346" s="20">
        <v>0</v>
      </c>
      <c r="E346" s="16"/>
      <c r="F346" s="20">
        <v>89454918028</v>
      </c>
      <c r="G346" s="16"/>
      <c r="H346" s="16"/>
      <c r="I346" s="16"/>
    </row>
    <row r="347" spans="1:9" ht="21.75" customHeight="1" x14ac:dyDescent="0.2">
      <c r="A347" s="103" t="s">
        <v>452</v>
      </c>
      <c r="B347" s="103"/>
      <c r="D347" s="20">
        <v>0</v>
      </c>
      <c r="E347" s="16"/>
      <c r="F347" s="20">
        <v>47807322378</v>
      </c>
      <c r="G347" s="16"/>
      <c r="H347" s="16"/>
      <c r="I347" s="16"/>
    </row>
    <row r="348" spans="1:9" ht="21.75" customHeight="1" x14ac:dyDescent="0.2">
      <c r="A348" s="103" t="s">
        <v>491</v>
      </c>
      <c r="B348" s="103"/>
      <c r="D348" s="20">
        <v>0</v>
      </c>
      <c r="E348" s="16"/>
      <c r="F348" s="20">
        <v>178231664002</v>
      </c>
      <c r="G348" s="16"/>
      <c r="H348" s="16"/>
      <c r="I348" s="16"/>
    </row>
    <row r="349" spans="1:9" ht="21.75" customHeight="1" x14ac:dyDescent="0.2">
      <c r="A349" s="103" t="s">
        <v>707</v>
      </c>
      <c r="B349" s="103"/>
      <c r="D349" s="20">
        <v>0</v>
      </c>
      <c r="E349" s="16"/>
      <c r="F349" s="20">
        <v>178231664002</v>
      </c>
      <c r="G349" s="16"/>
      <c r="H349" s="16"/>
      <c r="I349" s="16"/>
    </row>
    <row r="350" spans="1:9" ht="21.75" customHeight="1" x14ac:dyDescent="0.2">
      <c r="A350" s="103" t="s">
        <v>501</v>
      </c>
      <c r="B350" s="103"/>
      <c r="D350" s="20">
        <v>0</v>
      </c>
      <c r="E350" s="16"/>
      <c r="F350" s="20">
        <v>61967213080</v>
      </c>
      <c r="G350" s="16"/>
      <c r="H350" s="16"/>
      <c r="I350" s="16"/>
    </row>
    <row r="351" spans="1:9" ht="21.75" customHeight="1" x14ac:dyDescent="0.2">
      <c r="A351" s="103" t="s">
        <v>705</v>
      </c>
      <c r="B351" s="103"/>
      <c r="D351" s="20">
        <v>0</v>
      </c>
      <c r="E351" s="16"/>
      <c r="F351" s="20">
        <v>30245901638</v>
      </c>
      <c r="G351" s="16"/>
      <c r="H351" s="16"/>
      <c r="I351" s="16"/>
    </row>
    <row r="352" spans="1:9" ht="21.75" customHeight="1" x14ac:dyDescent="0.2">
      <c r="A352" s="103" t="s">
        <v>447</v>
      </c>
      <c r="B352" s="103"/>
      <c r="D352" s="20">
        <v>6657534240</v>
      </c>
      <c r="E352" s="16"/>
      <c r="F352" s="20">
        <v>57875072913</v>
      </c>
      <c r="G352" s="16"/>
      <c r="H352" s="16"/>
      <c r="I352" s="16"/>
    </row>
    <row r="353" spans="1:9" ht="21.75" customHeight="1" x14ac:dyDescent="0.2">
      <c r="A353" s="103" t="s">
        <v>481</v>
      </c>
      <c r="B353" s="103"/>
      <c r="D353" s="20">
        <v>0</v>
      </c>
      <c r="E353" s="16"/>
      <c r="F353" s="20">
        <v>48278688519</v>
      </c>
      <c r="G353" s="16"/>
      <c r="H353" s="16"/>
      <c r="I353" s="16"/>
    </row>
    <row r="354" spans="1:9" ht="21.75" customHeight="1" x14ac:dyDescent="0.2">
      <c r="A354" s="103" t="s">
        <v>484</v>
      </c>
      <c r="B354" s="103"/>
      <c r="D354" s="20">
        <v>0</v>
      </c>
      <c r="E354" s="16"/>
      <c r="F354" s="20">
        <v>110916393423</v>
      </c>
      <c r="G354" s="16"/>
      <c r="H354" s="16"/>
      <c r="I354" s="16"/>
    </row>
    <row r="355" spans="1:9" ht="21.75" customHeight="1" x14ac:dyDescent="0.2">
      <c r="A355" s="103" t="s">
        <v>696</v>
      </c>
      <c r="B355" s="103"/>
      <c r="D355" s="20">
        <v>0</v>
      </c>
      <c r="E355" s="16"/>
      <c r="F355" s="20">
        <v>19349999954</v>
      </c>
      <c r="G355" s="16"/>
      <c r="H355" s="16"/>
      <c r="I355" s="16"/>
    </row>
    <row r="356" spans="1:9" ht="21.75" customHeight="1" x14ac:dyDescent="0.2">
      <c r="A356" s="103" t="s">
        <v>448</v>
      </c>
      <c r="B356" s="103"/>
      <c r="D356" s="20">
        <v>5547945180</v>
      </c>
      <c r="E356" s="16"/>
      <c r="F356" s="20">
        <v>48044801062</v>
      </c>
      <c r="G356" s="16"/>
      <c r="H356" s="16"/>
      <c r="I356" s="16"/>
    </row>
    <row r="357" spans="1:9" ht="21.75" customHeight="1" x14ac:dyDescent="0.2">
      <c r="A357" s="103" t="s">
        <v>664</v>
      </c>
      <c r="B357" s="103"/>
      <c r="D357" s="20">
        <v>0</v>
      </c>
      <c r="E357" s="16"/>
      <c r="F357" s="20">
        <v>53918032773</v>
      </c>
      <c r="G357" s="16"/>
      <c r="H357" s="16"/>
      <c r="I357" s="16"/>
    </row>
    <row r="358" spans="1:9" ht="21.75" customHeight="1" x14ac:dyDescent="0.2">
      <c r="A358" s="103" t="s">
        <v>436</v>
      </c>
      <c r="B358" s="103"/>
      <c r="D358" s="20">
        <v>42739726020</v>
      </c>
      <c r="E358" s="16"/>
      <c r="F358" s="20">
        <v>367281383268</v>
      </c>
      <c r="G358" s="16"/>
      <c r="H358" s="16"/>
      <c r="I358" s="16"/>
    </row>
    <row r="359" spans="1:9" ht="21.75" customHeight="1" x14ac:dyDescent="0.2">
      <c r="A359" s="103" t="s">
        <v>727</v>
      </c>
      <c r="B359" s="103"/>
      <c r="D359" s="20">
        <v>0</v>
      </c>
      <c r="E359" s="16"/>
      <c r="F359" s="20">
        <v>15491803260</v>
      </c>
      <c r="G359" s="16"/>
      <c r="H359" s="16"/>
      <c r="I359" s="16"/>
    </row>
    <row r="360" spans="1:9" ht="21.75" customHeight="1" x14ac:dyDescent="0.2">
      <c r="A360" s="103" t="s">
        <v>662</v>
      </c>
      <c r="B360" s="103"/>
      <c r="D360" s="20">
        <v>0</v>
      </c>
      <c r="E360" s="16"/>
      <c r="F360" s="20">
        <v>34124410452</v>
      </c>
      <c r="G360" s="16"/>
      <c r="H360" s="16"/>
      <c r="I360" s="16"/>
    </row>
    <row r="361" spans="1:9" ht="21.75" customHeight="1" x14ac:dyDescent="0.2">
      <c r="A361" s="103" t="s">
        <v>728</v>
      </c>
      <c r="B361" s="103"/>
      <c r="D361" s="20">
        <v>0</v>
      </c>
      <c r="E361" s="16"/>
      <c r="F361" s="20">
        <v>44467213099</v>
      </c>
      <c r="G361" s="16"/>
      <c r="H361" s="16"/>
      <c r="I361" s="16"/>
    </row>
    <row r="362" spans="1:9" ht="21.75" customHeight="1" x14ac:dyDescent="0.2">
      <c r="A362" s="103" t="s">
        <v>664</v>
      </c>
      <c r="B362" s="103"/>
      <c r="D362" s="20">
        <v>0</v>
      </c>
      <c r="E362" s="16"/>
      <c r="F362" s="20">
        <v>36762295080</v>
      </c>
      <c r="G362" s="16"/>
      <c r="H362" s="16"/>
      <c r="I362" s="16"/>
    </row>
    <row r="363" spans="1:9" ht="21.75" customHeight="1" x14ac:dyDescent="0.2">
      <c r="A363" s="103" t="s">
        <v>459</v>
      </c>
      <c r="B363" s="103"/>
      <c r="D363" s="20">
        <v>0</v>
      </c>
      <c r="E363" s="16"/>
      <c r="F363" s="20">
        <v>56981557350</v>
      </c>
      <c r="G363" s="16"/>
      <c r="H363" s="16"/>
      <c r="I363" s="16"/>
    </row>
    <row r="364" spans="1:9" ht="21.75" customHeight="1" x14ac:dyDescent="0.2">
      <c r="A364" s="103" t="s">
        <v>656</v>
      </c>
      <c r="B364" s="103"/>
      <c r="D364" s="20">
        <v>0</v>
      </c>
      <c r="E364" s="16"/>
      <c r="F364" s="20">
        <v>71311475368</v>
      </c>
      <c r="G364" s="16"/>
      <c r="H364" s="16"/>
      <c r="I364" s="16"/>
    </row>
    <row r="365" spans="1:9" ht="21.75" customHeight="1" x14ac:dyDescent="0.2">
      <c r="A365" s="103" t="s">
        <v>729</v>
      </c>
      <c r="B365" s="103"/>
      <c r="D365" s="20">
        <v>0</v>
      </c>
      <c r="E365" s="16"/>
      <c r="F365" s="20">
        <v>21393442622</v>
      </c>
      <c r="G365" s="16"/>
      <c r="H365" s="16"/>
      <c r="I365" s="16"/>
    </row>
    <row r="366" spans="1:9" ht="21.75" customHeight="1" x14ac:dyDescent="0.2">
      <c r="A366" s="103" t="s">
        <v>646</v>
      </c>
      <c r="B366" s="103"/>
      <c r="D366" s="20">
        <v>0</v>
      </c>
      <c r="E366" s="16"/>
      <c r="F366" s="20">
        <v>84886338786</v>
      </c>
      <c r="G366" s="16"/>
      <c r="H366" s="16"/>
      <c r="I366" s="16"/>
    </row>
    <row r="367" spans="1:9" ht="21.75" customHeight="1" x14ac:dyDescent="0.2">
      <c r="A367" s="103" t="s">
        <v>481</v>
      </c>
      <c r="B367" s="103"/>
      <c r="D367" s="20">
        <v>0</v>
      </c>
      <c r="E367" s="16"/>
      <c r="F367" s="20">
        <v>32459016384</v>
      </c>
      <c r="G367" s="16"/>
      <c r="H367" s="16"/>
      <c r="I367" s="16"/>
    </row>
    <row r="368" spans="1:9" ht="21.75" customHeight="1" x14ac:dyDescent="0.2">
      <c r="A368" s="103" t="s">
        <v>449</v>
      </c>
      <c r="B368" s="103"/>
      <c r="D368" s="20">
        <v>8876712300</v>
      </c>
      <c r="E368" s="16"/>
      <c r="F368" s="20">
        <v>74511026082</v>
      </c>
      <c r="G368" s="16"/>
      <c r="H368" s="16"/>
      <c r="I368" s="16"/>
    </row>
    <row r="369" spans="1:9" ht="21.75" customHeight="1" x14ac:dyDescent="0.2">
      <c r="A369" s="103" t="s">
        <v>437</v>
      </c>
      <c r="B369" s="103"/>
      <c r="D369" s="20">
        <v>73726027380</v>
      </c>
      <c r="E369" s="16"/>
      <c r="F369" s="20">
        <v>613953828764</v>
      </c>
      <c r="G369" s="16"/>
      <c r="H369" s="16"/>
      <c r="I369" s="16"/>
    </row>
    <row r="370" spans="1:9" ht="21.75" customHeight="1" x14ac:dyDescent="0.2">
      <c r="A370" s="103" t="s">
        <v>436</v>
      </c>
      <c r="B370" s="103"/>
      <c r="D370" s="20">
        <v>26926027380</v>
      </c>
      <c r="E370" s="16"/>
      <c r="F370" s="20">
        <v>224226615644</v>
      </c>
      <c r="G370" s="16"/>
      <c r="H370" s="16"/>
      <c r="I370" s="16"/>
    </row>
    <row r="371" spans="1:9" ht="21.75" customHeight="1" x14ac:dyDescent="0.2">
      <c r="A371" s="103" t="s">
        <v>484</v>
      </c>
      <c r="B371" s="103"/>
      <c r="D371" s="20">
        <v>0</v>
      </c>
      <c r="E371" s="16"/>
      <c r="F371" s="20">
        <v>326704918020</v>
      </c>
      <c r="G371" s="16"/>
      <c r="H371" s="16"/>
      <c r="I371" s="16"/>
    </row>
    <row r="372" spans="1:9" ht="21.75" customHeight="1" x14ac:dyDescent="0.2">
      <c r="A372" s="103" t="s">
        <v>730</v>
      </c>
      <c r="B372" s="103"/>
      <c r="D372" s="20">
        <v>0</v>
      </c>
      <c r="E372" s="16"/>
      <c r="F372" s="20">
        <v>23928961700</v>
      </c>
      <c r="G372" s="16"/>
      <c r="H372" s="16"/>
      <c r="I372" s="16"/>
    </row>
    <row r="373" spans="1:9" ht="21.75" customHeight="1" x14ac:dyDescent="0.2">
      <c r="A373" s="103" t="s">
        <v>398</v>
      </c>
      <c r="B373" s="103"/>
      <c r="D373" s="20">
        <v>4438356150</v>
      </c>
      <c r="E373" s="16"/>
      <c r="F373" s="20">
        <v>83721827872</v>
      </c>
      <c r="G373" s="16"/>
      <c r="H373" s="16"/>
      <c r="I373" s="16"/>
    </row>
    <row r="374" spans="1:9" ht="21.75" customHeight="1" x14ac:dyDescent="0.2">
      <c r="A374" s="103" t="s">
        <v>503</v>
      </c>
      <c r="B374" s="103"/>
      <c r="D374" s="20">
        <v>0</v>
      </c>
      <c r="E374" s="16"/>
      <c r="F374" s="20">
        <v>93965573740</v>
      </c>
      <c r="G374" s="16"/>
      <c r="H374" s="16"/>
      <c r="I374" s="16"/>
    </row>
    <row r="375" spans="1:9" ht="21.75" customHeight="1" x14ac:dyDescent="0.2">
      <c r="A375" s="103" t="s">
        <v>722</v>
      </c>
      <c r="B375" s="103"/>
      <c r="D375" s="20">
        <v>0</v>
      </c>
      <c r="E375" s="16"/>
      <c r="F375" s="20">
        <v>33934426228</v>
      </c>
      <c r="G375" s="16"/>
      <c r="H375" s="16"/>
      <c r="I375" s="16"/>
    </row>
    <row r="376" spans="1:9" ht="21.75" customHeight="1" x14ac:dyDescent="0.2">
      <c r="A376" s="103" t="s">
        <v>402</v>
      </c>
      <c r="B376" s="103"/>
      <c r="D376" s="20">
        <v>0</v>
      </c>
      <c r="E376" s="16"/>
      <c r="F376" s="20">
        <v>14016393442</v>
      </c>
      <c r="G376" s="16"/>
      <c r="H376" s="16"/>
      <c r="I376" s="16"/>
    </row>
    <row r="377" spans="1:9" ht="21.75" customHeight="1" x14ac:dyDescent="0.2">
      <c r="A377" s="103" t="s">
        <v>731</v>
      </c>
      <c r="B377" s="103"/>
      <c r="D377" s="20">
        <v>0</v>
      </c>
      <c r="E377" s="16"/>
      <c r="F377" s="20">
        <v>5901639344</v>
      </c>
      <c r="G377" s="16"/>
      <c r="H377" s="16"/>
      <c r="I377" s="16"/>
    </row>
    <row r="378" spans="1:9" ht="21.75" customHeight="1" x14ac:dyDescent="0.2">
      <c r="A378" s="103" t="s">
        <v>732</v>
      </c>
      <c r="B378" s="103"/>
      <c r="D378" s="20">
        <v>0</v>
      </c>
      <c r="E378" s="16"/>
      <c r="F378" s="20">
        <v>14016393442</v>
      </c>
      <c r="G378" s="16"/>
      <c r="H378" s="16"/>
      <c r="I378" s="16"/>
    </row>
    <row r="379" spans="1:9" ht="21.75" customHeight="1" x14ac:dyDescent="0.2">
      <c r="A379" s="103" t="s">
        <v>481</v>
      </c>
      <c r="B379" s="103"/>
      <c r="D379" s="20">
        <v>0</v>
      </c>
      <c r="E379" s="16"/>
      <c r="F379" s="20">
        <v>31147540978</v>
      </c>
      <c r="G379" s="16"/>
      <c r="H379" s="16"/>
      <c r="I379" s="16"/>
    </row>
    <row r="380" spans="1:9" ht="21.75" customHeight="1" x14ac:dyDescent="0.2">
      <c r="A380" s="103" t="s">
        <v>733</v>
      </c>
      <c r="B380" s="103"/>
      <c r="D380" s="20">
        <v>0</v>
      </c>
      <c r="E380" s="16"/>
      <c r="F380" s="20">
        <v>62295081956</v>
      </c>
      <c r="G380" s="16"/>
      <c r="H380" s="16"/>
      <c r="I380" s="16"/>
    </row>
    <row r="381" spans="1:9" ht="21.75" customHeight="1" x14ac:dyDescent="0.2">
      <c r="A381" s="103" t="s">
        <v>501</v>
      </c>
      <c r="B381" s="103"/>
      <c r="D381" s="20">
        <v>0</v>
      </c>
      <c r="E381" s="16"/>
      <c r="F381" s="20">
        <v>40573770468</v>
      </c>
      <c r="G381" s="16"/>
      <c r="H381" s="16"/>
      <c r="I381" s="16"/>
    </row>
    <row r="382" spans="1:9" ht="21.75" customHeight="1" x14ac:dyDescent="0.2">
      <c r="A382" s="103" t="s">
        <v>408</v>
      </c>
      <c r="B382" s="103"/>
      <c r="D382" s="20">
        <v>26630136960</v>
      </c>
      <c r="E382" s="16"/>
      <c r="F382" s="20">
        <v>216451111410</v>
      </c>
      <c r="G382" s="16"/>
      <c r="H382" s="16"/>
      <c r="I382" s="16"/>
    </row>
    <row r="383" spans="1:9" ht="21.75" customHeight="1" x14ac:dyDescent="0.2">
      <c r="A383" s="103" t="s">
        <v>646</v>
      </c>
      <c r="B383" s="103"/>
      <c r="D383" s="20">
        <v>0</v>
      </c>
      <c r="E383" s="16"/>
      <c r="F383" s="20">
        <v>119351736619</v>
      </c>
      <c r="G383" s="16"/>
      <c r="H383" s="16"/>
      <c r="I383" s="16"/>
    </row>
    <row r="384" spans="1:9" ht="21.75" customHeight="1" x14ac:dyDescent="0.2">
      <c r="A384" s="103" t="s">
        <v>734</v>
      </c>
      <c r="B384" s="103"/>
      <c r="D384" s="20">
        <v>0</v>
      </c>
      <c r="E384" s="16"/>
      <c r="F384" s="20">
        <v>79913934405</v>
      </c>
      <c r="G384" s="16"/>
      <c r="H384" s="16"/>
      <c r="I384" s="16"/>
    </row>
    <row r="385" spans="1:9" ht="21.75" customHeight="1" x14ac:dyDescent="0.2">
      <c r="A385" s="103" t="s">
        <v>462</v>
      </c>
      <c r="B385" s="103"/>
      <c r="D385" s="20">
        <v>0</v>
      </c>
      <c r="E385" s="16"/>
      <c r="F385" s="20">
        <v>9811475398</v>
      </c>
      <c r="G385" s="16"/>
      <c r="H385" s="16"/>
      <c r="I385" s="16"/>
    </row>
    <row r="386" spans="1:9" ht="21.75" customHeight="1" x14ac:dyDescent="0.2">
      <c r="A386" s="103" t="s">
        <v>701</v>
      </c>
      <c r="B386" s="103"/>
      <c r="D386" s="20">
        <v>0</v>
      </c>
      <c r="E386" s="16"/>
      <c r="F386" s="20">
        <v>12540983606</v>
      </c>
      <c r="G386" s="16"/>
      <c r="H386" s="16"/>
      <c r="I386" s="16"/>
    </row>
    <row r="387" spans="1:9" ht="21.75" customHeight="1" x14ac:dyDescent="0.2">
      <c r="A387" s="103" t="s">
        <v>503</v>
      </c>
      <c r="B387" s="103"/>
      <c r="D387" s="20">
        <v>0</v>
      </c>
      <c r="E387" s="16"/>
      <c r="F387" s="20">
        <v>64918032768</v>
      </c>
      <c r="G387" s="16"/>
      <c r="H387" s="16"/>
      <c r="I387" s="16"/>
    </row>
    <row r="388" spans="1:9" ht="21.75" customHeight="1" x14ac:dyDescent="0.2">
      <c r="A388" s="103" t="s">
        <v>503</v>
      </c>
      <c r="B388" s="103"/>
      <c r="D388" s="20">
        <v>0</v>
      </c>
      <c r="E388" s="16"/>
      <c r="F388" s="20">
        <v>96044985380</v>
      </c>
      <c r="G388" s="16"/>
      <c r="H388" s="16"/>
      <c r="I388" s="16"/>
    </row>
    <row r="389" spans="1:9" ht="21.75" customHeight="1" x14ac:dyDescent="0.2">
      <c r="A389" s="103" t="s">
        <v>450</v>
      </c>
      <c r="B389" s="103"/>
      <c r="D389" s="20">
        <v>4915068480</v>
      </c>
      <c r="E389" s="16"/>
      <c r="F389" s="20">
        <v>310703103451</v>
      </c>
      <c r="G389" s="16"/>
      <c r="H389" s="16"/>
      <c r="I389" s="16"/>
    </row>
    <row r="390" spans="1:9" ht="21.75" customHeight="1" x14ac:dyDescent="0.2">
      <c r="A390" s="103" t="s">
        <v>500</v>
      </c>
      <c r="B390" s="103"/>
      <c r="D390" s="20">
        <v>0</v>
      </c>
      <c r="E390" s="16"/>
      <c r="F390" s="20">
        <v>80837637530</v>
      </c>
      <c r="G390" s="16"/>
      <c r="H390" s="16"/>
      <c r="I390" s="16"/>
    </row>
    <row r="391" spans="1:9" ht="21.75" customHeight="1" x14ac:dyDescent="0.2">
      <c r="A391" s="103" t="s">
        <v>730</v>
      </c>
      <c r="B391" s="103"/>
      <c r="D391" s="20">
        <v>0</v>
      </c>
      <c r="E391" s="16"/>
      <c r="F391" s="20">
        <v>25573770480</v>
      </c>
      <c r="G391" s="16"/>
      <c r="H391" s="16"/>
      <c r="I391" s="16"/>
    </row>
    <row r="392" spans="1:9" ht="21.75" customHeight="1" x14ac:dyDescent="0.2">
      <c r="A392" s="103" t="s">
        <v>730</v>
      </c>
      <c r="B392" s="103"/>
      <c r="D392" s="20">
        <v>0</v>
      </c>
      <c r="E392" s="16"/>
      <c r="F392" s="20">
        <v>82073151270</v>
      </c>
      <c r="G392" s="16"/>
      <c r="H392" s="16"/>
      <c r="I392" s="16"/>
    </row>
    <row r="393" spans="1:9" ht="21.75" customHeight="1" x14ac:dyDescent="0.2">
      <c r="A393" s="103" t="s">
        <v>436</v>
      </c>
      <c r="B393" s="103"/>
      <c r="D393" s="20">
        <v>107917808190</v>
      </c>
      <c r="E393" s="16"/>
      <c r="F393" s="20">
        <v>865491359019</v>
      </c>
      <c r="G393" s="16"/>
      <c r="H393" s="16"/>
      <c r="I393" s="16"/>
    </row>
    <row r="394" spans="1:9" ht="21.75" customHeight="1" x14ac:dyDescent="0.2">
      <c r="A394" s="103" t="s">
        <v>500</v>
      </c>
      <c r="B394" s="103"/>
      <c r="D394" s="20">
        <v>0</v>
      </c>
      <c r="E394" s="16"/>
      <c r="F394" s="20">
        <v>68852459004</v>
      </c>
      <c r="G394" s="16"/>
      <c r="H394" s="16"/>
      <c r="I394" s="16"/>
    </row>
    <row r="395" spans="1:9" ht="21.75" customHeight="1" x14ac:dyDescent="0.2">
      <c r="A395" s="103" t="s">
        <v>474</v>
      </c>
      <c r="B395" s="103"/>
      <c r="D395" s="20">
        <v>0</v>
      </c>
      <c r="E395" s="16"/>
      <c r="F395" s="20">
        <v>170156269140</v>
      </c>
      <c r="G395" s="16"/>
      <c r="H395" s="16"/>
      <c r="I395" s="16"/>
    </row>
    <row r="396" spans="1:9" ht="21.75" customHeight="1" x14ac:dyDescent="0.2">
      <c r="A396" s="103" t="s">
        <v>481</v>
      </c>
      <c r="B396" s="103"/>
      <c r="D396" s="20">
        <v>0</v>
      </c>
      <c r="E396" s="16"/>
      <c r="F396" s="20">
        <v>51234001772</v>
      </c>
      <c r="G396" s="16"/>
      <c r="H396" s="16"/>
      <c r="I396" s="16"/>
    </row>
    <row r="397" spans="1:9" ht="21.75" customHeight="1" x14ac:dyDescent="0.2">
      <c r="A397" s="103" t="s">
        <v>500</v>
      </c>
      <c r="B397" s="103"/>
      <c r="D397" s="20">
        <v>0</v>
      </c>
      <c r="E397" s="16"/>
      <c r="F397" s="20">
        <v>247651470871</v>
      </c>
      <c r="G397" s="16"/>
      <c r="H397" s="16"/>
      <c r="I397" s="16"/>
    </row>
    <row r="398" spans="1:9" ht="21.75" customHeight="1" x14ac:dyDescent="0.2">
      <c r="A398" s="103" t="s">
        <v>481</v>
      </c>
      <c r="B398" s="103"/>
      <c r="D398" s="20">
        <v>0</v>
      </c>
      <c r="E398" s="16"/>
      <c r="F398" s="20">
        <v>136492701497</v>
      </c>
      <c r="G398" s="16"/>
      <c r="H398" s="16"/>
      <c r="I398" s="16"/>
    </row>
    <row r="399" spans="1:9" ht="21.75" customHeight="1" x14ac:dyDescent="0.2">
      <c r="A399" s="103" t="s">
        <v>481</v>
      </c>
      <c r="B399" s="103"/>
      <c r="D399" s="20">
        <v>0</v>
      </c>
      <c r="E399" s="16"/>
      <c r="F399" s="20">
        <v>27868852454</v>
      </c>
      <c r="G399" s="16"/>
      <c r="H399" s="16"/>
      <c r="I399" s="16"/>
    </row>
    <row r="400" spans="1:9" ht="21.75" customHeight="1" x14ac:dyDescent="0.2">
      <c r="A400" s="103" t="s">
        <v>735</v>
      </c>
      <c r="B400" s="103"/>
      <c r="D400" s="20">
        <v>0</v>
      </c>
      <c r="E400" s="16"/>
      <c r="F400" s="20">
        <v>123710853417</v>
      </c>
      <c r="G400" s="16"/>
      <c r="H400" s="16"/>
      <c r="I400" s="16"/>
    </row>
    <row r="401" spans="1:9" ht="21.75" customHeight="1" x14ac:dyDescent="0.2">
      <c r="A401" s="103" t="s">
        <v>436</v>
      </c>
      <c r="B401" s="103"/>
      <c r="D401" s="20">
        <v>42739726020</v>
      </c>
      <c r="E401" s="16"/>
      <c r="F401" s="20">
        <v>331770042623</v>
      </c>
      <c r="G401" s="16"/>
      <c r="H401" s="16"/>
      <c r="I401" s="16"/>
    </row>
    <row r="402" spans="1:9" ht="21.75" customHeight="1" x14ac:dyDescent="0.2">
      <c r="A402" s="103" t="s">
        <v>503</v>
      </c>
      <c r="B402" s="103"/>
      <c r="D402" s="20">
        <v>0</v>
      </c>
      <c r="E402" s="16"/>
      <c r="F402" s="20">
        <v>53508196720</v>
      </c>
      <c r="G402" s="16"/>
      <c r="H402" s="16"/>
      <c r="I402" s="16"/>
    </row>
    <row r="403" spans="1:9" ht="21.75" customHeight="1" x14ac:dyDescent="0.2">
      <c r="A403" s="103" t="s">
        <v>735</v>
      </c>
      <c r="B403" s="103"/>
      <c r="D403" s="20">
        <v>0</v>
      </c>
      <c r="E403" s="16"/>
      <c r="F403" s="20">
        <v>183559488617</v>
      </c>
      <c r="G403" s="16"/>
      <c r="H403" s="16"/>
      <c r="I403" s="16"/>
    </row>
    <row r="404" spans="1:9" ht="21.75" customHeight="1" x14ac:dyDescent="0.2">
      <c r="A404" s="103" t="s">
        <v>451</v>
      </c>
      <c r="B404" s="103"/>
      <c r="D404" s="20">
        <v>22191780810</v>
      </c>
      <c r="E404" s="16"/>
      <c r="F404" s="20">
        <v>170048057414</v>
      </c>
      <c r="G404" s="16"/>
      <c r="H404" s="16"/>
      <c r="I404" s="16"/>
    </row>
    <row r="405" spans="1:9" ht="21.75" customHeight="1" x14ac:dyDescent="0.2">
      <c r="A405" s="103" t="s">
        <v>503</v>
      </c>
      <c r="B405" s="103"/>
      <c r="D405" s="20">
        <v>0</v>
      </c>
      <c r="E405" s="16"/>
      <c r="F405" s="20">
        <v>54150011217</v>
      </c>
      <c r="G405" s="16"/>
      <c r="H405" s="16"/>
      <c r="I405" s="16"/>
    </row>
    <row r="406" spans="1:9" ht="21.75" customHeight="1" x14ac:dyDescent="0.2">
      <c r="A406" s="103" t="s">
        <v>481</v>
      </c>
      <c r="B406" s="103"/>
      <c r="D406" s="20">
        <v>0</v>
      </c>
      <c r="E406" s="16"/>
      <c r="F406" s="20">
        <v>95512818298</v>
      </c>
      <c r="G406" s="16"/>
      <c r="H406" s="16"/>
      <c r="I406" s="16"/>
    </row>
    <row r="407" spans="1:9" ht="21.75" customHeight="1" x14ac:dyDescent="0.2">
      <c r="A407" s="103" t="s">
        <v>699</v>
      </c>
      <c r="B407" s="103"/>
      <c r="D407" s="20">
        <v>0</v>
      </c>
      <c r="E407" s="16"/>
      <c r="F407" s="20">
        <v>105798425746</v>
      </c>
      <c r="G407" s="16"/>
      <c r="H407" s="16"/>
      <c r="I407" s="16"/>
    </row>
    <row r="408" spans="1:9" ht="21.75" customHeight="1" x14ac:dyDescent="0.2">
      <c r="A408" s="103" t="s">
        <v>481</v>
      </c>
      <c r="B408" s="103"/>
      <c r="D408" s="20">
        <v>0</v>
      </c>
      <c r="E408" s="16"/>
      <c r="F408" s="20">
        <v>66295391826</v>
      </c>
      <c r="G408" s="16"/>
      <c r="H408" s="16"/>
      <c r="I408" s="16"/>
    </row>
    <row r="409" spans="1:9" ht="21.75" customHeight="1" x14ac:dyDescent="0.2">
      <c r="A409" s="103" t="s">
        <v>459</v>
      </c>
      <c r="B409" s="103"/>
      <c r="D409" s="20">
        <v>0</v>
      </c>
      <c r="E409" s="16"/>
      <c r="F409" s="20">
        <v>61327565680</v>
      </c>
      <c r="G409" s="16"/>
      <c r="H409" s="16"/>
      <c r="I409" s="16"/>
    </row>
    <row r="410" spans="1:9" ht="21.75" customHeight="1" x14ac:dyDescent="0.2">
      <c r="A410" s="103" t="s">
        <v>498</v>
      </c>
      <c r="B410" s="103"/>
      <c r="D410" s="20">
        <v>0</v>
      </c>
      <c r="E410" s="16"/>
      <c r="F410" s="20">
        <v>61327565680</v>
      </c>
      <c r="G410" s="16"/>
      <c r="H410" s="16"/>
      <c r="I410" s="16"/>
    </row>
    <row r="411" spans="1:9" ht="21.75" customHeight="1" x14ac:dyDescent="0.2">
      <c r="A411" s="103" t="s">
        <v>664</v>
      </c>
      <c r="B411" s="103"/>
      <c r="D411" s="20">
        <v>0</v>
      </c>
      <c r="E411" s="16"/>
      <c r="F411" s="20">
        <v>50886491940</v>
      </c>
      <c r="G411" s="16"/>
      <c r="H411" s="16"/>
      <c r="I411" s="16"/>
    </row>
    <row r="412" spans="1:9" ht="21.75" customHeight="1" x14ac:dyDescent="0.2">
      <c r="A412" s="103" t="s">
        <v>452</v>
      </c>
      <c r="B412" s="103"/>
      <c r="D412" s="20">
        <v>19660273950</v>
      </c>
      <c r="E412" s="16"/>
      <c r="F412" s="20">
        <v>142153807762</v>
      </c>
      <c r="G412" s="16"/>
      <c r="H412" s="16"/>
      <c r="I412" s="16"/>
    </row>
    <row r="413" spans="1:9" ht="21.75" customHeight="1" x14ac:dyDescent="0.2">
      <c r="A413" s="103" t="s">
        <v>497</v>
      </c>
      <c r="B413" s="103"/>
      <c r="D413" s="20">
        <v>-1638356164</v>
      </c>
      <c r="E413" s="16"/>
      <c r="F413" s="20">
        <v>293131461899</v>
      </c>
      <c r="G413" s="16"/>
      <c r="H413" s="16"/>
      <c r="I413" s="16"/>
    </row>
    <row r="414" spans="1:9" ht="21.75" customHeight="1" x14ac:dyDescent="0.2">
      <c r="A414" s="103" t="s">
        <v>498</v>
      </c>
      <c r="B414" s="103"/>
      <c r="D414" s="20">
        <v>0</v>
      </c>
      <c r="E414" s="16"/>
      <c r="F414" s="20">
        <v>80553406637</v>
      </c>
      <c r="G414" s="16"/>
      <c r="H414" s="16"/>
      <c r="I414" s="16"/>
    </row>
    <row r="415" spans="1:9" ht="21.75" customHeight="1" x14ac:dyDescent="0.2">
      <c r="A415" s="103" t="s">
        <v>453</v>
      </c>
      <c r="B415" s="103"/>
      <c r="D415" s="20">
        <v>6657534240</v>
      </c>
      <c r="E415" s="16"/>
      <c r="F415" s="20">
        <v>47916056538</v>
      </c>
      <c r="G415" s="16"/>
      <c r="H415" s="16"/>
      <c r="I415" s="16"/>
    </row>
    <row r="416" spans="1:9" ht="21.75" customHeight="1" x14ac:dyDescent="0.2">
      <c r="A416" s="103" t="s">
        <v>454</v>
      </c>
      <c r="B416" s="103"/>
      <c r="D416" s="20">
        <v>17753424630</v>
      </c>
      <c r="E416" s="16"/>
      <c r="F416" s="20">
        <v>127776150726</v>
      </c>
      <c r="G416" s="16"/>
      <c r="H416" s="16"/>
      <c r="I416" s="16"/>
    </row>
    <row r="417" spans="1:9" ht="21.75" customHeight="1" x14ac:dyDescent="0.2">
      <c r="A417" s="103" t="s">
        <v>450</v>
      </c>
      <c r="B417" s="103"/>
      <c r="D417" s="20">
        <v>55479452040</v>
      </c>
      <c r="E417" s="16"/>
      <c r="F417" s="20">
        <v>397456209203</v>
      </c>
      <c r="G417" s="16"/>
      <c r="H417" s="16"/>
      <c r="I417" s="16"/>
    </row>
    <row r="418" spans="1:9" ht="21.75" customHeight="1" x14ac:dyDescent="0.2">
      <c r="A418" s="103" t="s">
        <v>718</v>
      </c>
      <c r="B418" s="103"/>
      <c r="D418" s="20">
        <v>0</v>
      </c>
      <c r="E418" s="16"/>
      <c r="F418" s="20">
        <v>272435212163</v>
      </c>
      <c r="G418" s="16"/>
      <c r="H418" s="16"/>
      <c r="I418" s="16"/>
    </row>
    <row r="419" spans="1:9" ht="21.75" customHeight="1" x14ac:dyDescent="0.2">
      <c r="A419" s="103" t="s">
        <v>484</v>
      </c>
      <c r="B419" s="103"/>
      <c r="D419" s="20">
        <v>0</v>
      </c>
      <c r="E419" s="16"/>
      <c r="F419" s="20">
        <v>376538522312</v>
      </c>
      <c r="G419" s="16"/>
      <c r="H419" s="16"/>
      <c r="I419" s="16"/>
    </row>
    <row r="420" spans="1:9" ht="21.75" customHeight="1" x14ac:dyDescent="0.2">
      <c r="A420" s="103" t="s">
        <v>481</v>
      </c>
      <c r="B420" s="103"/>
      <c r="D420" s="20">
        <v>0</v>
      </c>
      <c r="E420" s="16"/>
      <c r="F420" s="20">
        <v>61654603612</v>
      </c>
      <c r="G420" s="16"/>
      <c r="H420" s="16"/>
      <c r="I420" s="16"/>
    </row>
    <row r="421" spans="1:9" ht="21.75" customHeight="1" x14ac:dyDescent="0.2">
      <c r="A421" s="103" t="s">
        <v>736</v>
      </c>
      <c r="B421" s="103"/>
      <c r="D421" s="20">
        <v>0</v>
      </c>
      <c r="E421" s="16"/>
      <c r="F421" s="20">
        <v>27496631450</v>
      </c>
      <c r="G421" s="16"/>
      <c r="H421" s="16"/>
      <c r="I421" s="16"/>
    </row>
    <row r="422" spans="1:9" ht="21.75" customHeight="1" x14ac:dyDescent="0.2">
      <c r="A422" s="103" t="s">
        <v>699</v>
      </c>
      <c r="B422" s="103"/>
      <c r="D422" s="20">
        <v>0</v>
      </c>
      <c r="E422" s="16"/>
      <c r="F422" s="20">
        <v>51306400148</v>
      </c>
      <c r="G422" s="16"/>
      <c r="H422" s="16"/>
      <c r="I422" s="16"/>
    </row>
    <row r="423" spans="1:9" ht="21.75" customHeight="1" x14ac:dyDescent="0.2">
      <c r="A423" s="103" t="s">
        <v>436</v>
      </c>
      <c r="B423" s="103"/>
      <c r="D423" s="20">
        <v>27780821926</v>
      </c>
      <c r="E423" s="16"/>
      <c r="F423" s="20">
        <v>192558035748</v>
      </c>
      <c r="G423" s="16"/>
      <c r="H423" s="16"/>
      <c r="I423" s="16"/>
    </row>
    <row r="424" spans="1:9" ht="21.75" customHeight="1" x14ac:dyDescent="0.2">
      <c r="A424" s="103" t="s">
        <v>459</v>
      </c>
      <c r="B424" s="103"/>
      <c r="D424" s="20">
        <v>0</v>
      </c>
      <c r="E424" s="16"/>
      <c r="F424" s="20">
        <v>47848057483</v>
      </c>
      <c r="G424" s="16"/>
      <c r="H424" s="16"/>
      <c r="I424" s="16"/>
    </row>
    <row r="425" spans="1:9" ht="21.75" customHeight="1" x14ac:dyDescent="0.2">
      <c r="A425" s="103" t="s">
        <v>459</v>
      </c>
      <c r="B425" s="103"/>
      <c r="D425" s="20">
        <v>0</v>
      </c>
      <c r="E425" s="16"/>
      <c r="F425" s="20">
        <v>31081765084</v>
      </c>
      <c r="G425" s="16"/>
      <c r="H425" s="16"/>
      <c r="I425" s="16"/>
    </row>
    <row r="426" spans="1:9" ht="21.75" customHeight="1" x14ac:dyDescent="0.2">
      <c r="A426" s="103" t="s">
        <v>408</v>
      </c>
      <c r="B426" s="103"/>
      <c r="D426" s="20">
        <v>22191780810</v>
      </c>
      <c r="E426" s="16"/>
      <c r="F426" s="20">
        <v>153080844300</v>
      </c>
      <c r="G426" s="16"/>
      <c r="H426" s="16"/>
      <c r="I426" s="16"/>
    </row>
    <row r="427" spans="1:9" ht="21.75" customHeight="1" x14ac:dyDescent="0.2">
      <c r="A427" s="103" t="s">
        <v>484</v>
      </c>
      <c r="B427" s="103"/>
      <c r="D427" s="20">
        <v>0</v>
      </c>
      <c r="E427" s="16"/>
      <c r="F427" s="20">
        <v>236911071153</v>
      </c>
      <c r="G427" s="16"/>
      <c r="H427" s="16"/>
      <c r="I427" s="16"/>
    </row>
    <row r="428" spans="1:9" ht="21.75" customHeight="1" x14ac:dyDescent="0.2">
      <c r="A428" s="103" t="s">
        <v>459</v>
      </c>
      <c r="B428" s="103"/>
      <c r="D428" s="20">
        <v>0</v>
      </c>
      <c r="E428" s="16"/>
      <c r="F428" s="20">
        <v>44377965399</v>
      </c>
      <c r="G428" s="16"/>
      <c r="H428" s="16"/>
      <c r="I428" s="16"/>
    </row>
    <row r="429" spans="1:9" ht="21.75" customHeight="1" x14ac:dyDescent="0.2">
      <c r="A429" s="103" t="s">
        <v>452</v>
      </c>
      <c r="B429" s="103"/>
      <c r="D429" s="20">
        <v>0</v>
      </c>
      <c r="E429" s="16"/>
      <c r="F429" s="20">
        <v>63415932609</v>
      </c>
      <c r="G429" s="16"/>
      <c r="H429" s="16"/>
      <c r="I429" s="16"/>
    </row>
    <row r="430" spans="1:9" ht="21.75" customHeight="1" x14ac:dyDescent="0.2">
      <c r="A430" s="103" t="s">
        <v>483</v>
      </c>
      <c r="B430" s="103"/>
      <c r="D430" s="20">
        <v>0</v>
      </c>
      <c r="E430" s="16"/>
      <c r="F430" s="20">
        <v>29696772194</v>
      </c>
      <c r="G430" s="16"/>
      <c r="H430" s="16"/>
      <c r="I430" s="16"/>
    </row>
    <row r="431" spans="1:9" ht="21.75" customHeight="1" x14ac:dyDescent="0.2">
      <c r="A431" s="103" t="s">
        <v>501</v>
      </c>
      <c r="B431" s="103"/>
      <c r="D431" s="20">
        <v>0</v>
      </c>
      <c r="E431" s="16"/>
      <c r="F431" s="20">
        <v>228896025128</v>
      </c>
      <c r="G431" s="16"/>
      <c r="H431" s="16"/>
      <c r="I431" s="16"/>
    </row>
    <row r="432" spans="1:9" ht="21.75" customHeight="1" x14ac:dyDescent="0.2">
      <c r="A432" s="103" t="s">
        <v>459</v>
      </c>
      <c r="B432" s="103"/>
      <c r="D432" s="20">
        <v>0</v>
      </c>
      <c r="E432" s="16"/>
      <c r="F432" s="20">
        <v>49505818762</v>
      </c>
      <c r="G432" s="16"/>
      <c r="H432" s="16"/>
      <c r="I432" s="16"/>
    </row>
    <row r="433" spans="1:9" ht="21.75" customHeight="1" x14ac:dyDescent="0.2">
      <c r="A433" s="103" t="s">
        <v>437</v>
      </c>
      <c r="B433" s="103"/>
      <c r="D433" s="20">
        <v>49315068480</v>
      </c>
      <c r="E433" s="16"/>
      <c r="F433" s="20">
        <v>319844724854</v>
      </c>
      <c r="G433" s="16"/>
      <c r="H433" s="16"/>
      <c r="I433" s="16"/>
    </row>
    <row r="434" spans="1:9" ht="21.75" customHeight="1" x14ac:dyDescent="0.2">
      <c r="A434" s="103" t="s">
        <v>646</v>
      </c>
      <c r="B434" s="103"/>
      <c r="D434" s="20">
        <v>0</v>
      </c>
      <c r="E434" s="16"/>
      <c r="F434" s="20">
        <v>40255730575</v>
      </c>
      <c r="G434" s="16"/>
      <c r="H434" s="16"/>
      <c r="I434" s="16"/>
    </row>
    <row r="435" spans="1:9" ht="21.75" customHeight="1" x14ac:dyDescent="0.2">
      <c r="A435" s="103" t="s">
        <v>455</v>
      </c>
      <c r="B435" s="103"/>
      <c r="D435" s="20">
        <v>22191780810</v>
      </c>
      <c r="E435" s="16"/>
      <c r="F435" s="20">
        <v>139802155776</v>
      </c>
      <c r="G435" s="16"/>
      <c r="H435" s="16"/>
      <c r="I435" s="16"/>
    </row>
    <row r="436" spans="1:9" ht="21.75" customHeight="1" x14ac:dyDescent="0.2">
      <c r="A436" s="103" t="s">
        <v>503</v>
      </c>
      <c r="B436" s="103"/>
      <c r="D436" s="20">
        <v>0</v>
      </c>
      <c r="E436" s="16"/>
      <c r="F436" s="20">
        <v>26294632825</v>
      </c>
      <c r="G436" s="16"/>
      <c r="H436" s="16"/>
      <c r="I436" s="16"/>
    </row>
    <row r="437" spans="1:9" ht="21.75" customHeight="1" x14ac:dyDescent="0.2">
      <c r="A437" s="103" t="s">
        <v>481</v>
      </c>
      <c r="B437" s="103"/>
      <c r="D437" s="20">
        <v>0</v>
      </c>
      <c r="E437" s="16"/>
      <c r="F437" s="20">
        <v>122126880707</v>
      </c>
      <c r="G437" s="16"/>
      <c r="H437" s="16"/>
      <c r="I437" s="16"/>
    </row>
    <row r="438" spans="1:9" ht="21.75" customHeight="1" x14ac:dyDescent="0.2">
      <c r="A438" s="103" t="s">
        <v>699</v>
      </c>
      <c r="B438" s="103"/>
      <c r="D438" s="20">
        <v>0</v>
      </c>
      <c r="E438" s="16"/>
      <c r="F438" s="20">
        <v>54816710045</v>
      </c>
      <c r="G438" s="16"/>
      <c r="H438" s="16"/>
      <c r="I438" s="16"/>
    </row>
    <row r="439" spans="1:9" ht="21.75" customHeight="1" x14ac:dyDescent="0.2">
      <c r="A439" s="103" t="s">
        <v>459</v>
      </c>
      <c r="B439" s="103"/>
      <c r="D439" s="20">
        <v>0</v>
      </c>
      <c r="E439" s="16"/>
      <c r="F439" s="20">
        <v>61431641574</v>
      </c>
      <c r="G439" s="16"/>
      <c r="H439" s="16"/>
      <c r="I439" s="16"/>
    </row>
    <row r="440" spans="1:9" ht="21.75" customHeight="1" x14ac:dyDescent="0.2">
      <c r="A440" s="103" t="s">
        <v>456</v>
      </c>
      <c r="B440" s="103"/>
      <c r="D440" s="20">
        <v>33287671230</v>
      </c>
      <c r="E440" s="16"/>
      <c r="F440" s="20">
        <v>209703233757</v>
      </c>
      <c r="G440" s="16"/>
      <c r="H440" s="16"/>
      <c r="I440" s="16"/>
    </row>
    <row r="441" spans="1:9" ht="21.75" customHeight="1" x14ac:dyDescent="0.2">
      <c r="A441" s="103" t="s">
        <v>458</v>
      </c>
      <c r="B441" s="103"/>
      <c r="D441" s="20">
        <v>0</v>
      </c>
      <c r="E441" s="16"/>
      <c r="F441" s="20">
        <v>49555580494</v>
      </c>
      <c r="G441" s="16"/>
      <c r="H441" s="16"/>
      <c r="I441" s="16"/>
    </row>
    <row r="442" spans="1:9" ht="21.75" customHeight="1" x14ac:dyDescent="0.2">
      <c r="A442" s="103" t="s">
        <v>457</v>
      </c>
      <c r="B442" s="103"/>
      <c r="D442" s="20">
        <v>13315068480</v>
      </c>
      <c r="E442" s="16"/>
      <c r="F442" s="20">
        <v>83881293426</v>
      </c>
      <c r="G442" s="16"/>
      <c r="H442" s="16"/>
      <c r="I442" s="16"/>
    </row>
    <row r="443" spans="1:9" ht="21.75" customHeight="1" x14ac:dyDescent="0.2">
      <c r="A443" s="103" t="s">
        <v>733</v>
      </c>
      <c r="B443" s="103"/>
      <c r="D443" s="20">
        <v>0</v>
      </c>
      <c r="E443" s="16"/>
      <c r="F443" s="20">
        <v>46842578024</v>
      </c>
      <c r="G443" s="16"/>
      <c r="H443" s="16"/>
      <c r="I443" s="16"/>
    </row>
    <row r="444" spans="1:9" ht="21.75" customHeight="1" x14ac:dyDescent="0.2">
      <c r="A444" s="103" t="s">
        <v>503</v>
      </c>
      <c r="B444" s="103"/>
      <c r="D444" s="20">
        <v>0</v>
      </c>
      <c r="E444" s="16"/>
      <c r="F444" s="20">
        <v>36981810006</v>
      </c>
      <c r="G444" s="16"/>
      <c r="H444" s="16"/>
      <c r="I444" s="16"/>
    </row>
    <row r="445" spans="1:9" ht="21.75" customHeight="1" x14ac:dyDescent="0.2">
      <c r="A445" s="103" t="s">
        <v>646</v>
      </c>
      <c r="B445" s="103"/>
      <c r="D445" s="20">
        <v>0</v>
      </c>
      <c r="E445" s="16"/>
      <c r="F445" s="20">
        <v>46022905894</v>
      </c>
      <c r="G445" s="16"/>
      <c r="H445" s="16"/>
      <c r="I445" s="16"/>
    </row>
    <row r="446" spans="1:9" ht="21.75" customHeight="1" x14ac:dyDescent="0.2">
      <c r="A446" s="103" t="s">
        <v>437</v>
      </c>
      <c r="B446" s="103"/>
      <c r="D446" s="20">
        <v>24657534240</v>
      </c>
      <c r="E446" s="16"/>
      <c r="F446" s="20">
        <v>573671681960</v>
      </c>
      <c r="G446" s="16"/>
      <c r="H446" s="16"/>
      <c r="I446" s="16"/>
    </row>
    <row r="447" spans="1:9" ht="21.75" customHeight="1" x14ac:dyDescent="0.2">
      <c r="A447" s="103" t="s">
        <v>737</v>
      </c>
      <c r="B447" s="103"/>
      <c r="D447" s="20">
        <v>0</v>
      </c>
      <c r="E447" s="16"/>
      <c r="F447" s="20">
        <v>1058098472917</v>
      </c>
      <c r="G447" s="16"/>
      <c r="H447" s="16"/>
      <c r="I447" s="16"/>
    </row>
    <row r="448" spans="1:9" ht="21.75" customHeight="1" x14ac:dyDescent="0.2">
      <c r="A448" s="103" t="s">
        <v>458</v>
      </c>
      <c r="B448" s="103"/>
      <c r="D448" s="20">
        <v>13980821910</v>
      </c>
      <c r="E448" s="16"/>
      <c r="F448" s="20">
        <v>87610604038</v>
      </c>
      <c r="G448" s="16"/>
      <c r="H448" s="16"/>
      <c r="I448" s="16"/>
    </row>
    <row r="449" spans="1:9" ht="21.75" customHeight="1" x14ac:dyDescent="0.2">
      <c r="A449" s="103" t="s">
        <v>387</v>
      </c>
      <c r="B449" s="103"/>
      <c r="D449" s="20">
        <v>0</v>
      </c>
      <c r="E449" s="16"/>
      <c r="F449" s="20">
        <v>31062205241</v>
      </c>
      <c r="G449" s="16"/>
      <c r="H449" s="16"/>
      <c r="I449" s="16"/>
    </row>
    <row r="450" spans="1:9" ht="21.75" customHeight="1" x14ac:dyDescent="0.2">
      <c r="A450" s="103" t="s">
        <v>459</v>
      </c>
      <c r="B450" s="103"/>
      <c r="D450" s="20">
        <v>0</v>
      </c>
      <c r="E450" s="16"/>
      <c r="F450" s="20">
        <v>272913475402</v>
      </c>
      <c r="G450" s="16"/>
      <c r="H450" s="16"/>
      <c r="I450" s="16"/>
    </row>
    <row r="451" spans="1:9" ht="21.75" customHeight="1" x14ac:dyDescent="0.2">
      <c r="A451" s="103" t="s">
        <v>718</v>
      </c>
      <c r="B451" s="103"/>
      <c r="D451" s="20">
        <v>0</v>
      </c>
      <c r="E451" s="16"/>
      <c r="F451" s="20">
        <v>195999999950</v>
      </c>
      <c r="G451" s="16"/>
      <c r="H451" s="16"/>
      <c r="I451" s="16"/>
    </row>
    <row r="452" spans="1:9" ht="21.75" customHeight="1" x14ac:dyDescent="0.2">
      <c r="A452" s="103" t="s">
        <v>450</v>
      </c>
      <c r="B452" s="103"/>
      <c r="D452" s="20">
        <v>27739726020</v>
      </c>
      <c r="E452" s="16"/>
      <c r="F452" s="20">
        <v>165513698586</v>
      </c>
      <c r="G452" s="16"/>
      <c r="H452" s="16"/>
      <c r="I452" s="16"/>
    </row>
    <row r="453" spans="1:9" ht="21.75" customHeight="1" x14ac:dyDescent="0.2">
      <c r="A453" s="103" t="s">
        <v>484</v>
      </c>
      <c r="B453" s="103"/>
      <c r="D453" s="20">
        <v>0</v>
      </c>
      <c r="E453" s="16"/>
      <c r="F453" s="20">
        <v>75452054742</v>
      </c>
      <c r="G453" s="16"/>
      <c r="H453" s="16"/>
      <c r="I453" s="16"/>
    </row>
    <row r="454" spans="1:9" ht="21.75" customHeight="1" x14ac:dyDescent="0.2">
      <c r="A454" s="103" t="s">
        <v>452</v>
      </c>
      <c r="B454" s="103"/>
      <c r="D454" s="20">
        <v>0</v>
      </c>
      <c r="E454" s="16"/>
      <c r="F454" s="20">
        <v>72841315045</v>
      </c>
      <c r="G454" s="16"/>
      <c r="H454" s="16"/>
      <c r="I454" s="16"/>
    </row>
    <row r="455" spans="1:9" ht="21.75" customHeight="1" x14ac:dyDescent="0.2">
      <c r="A455" s="103" t="s">
        <v>738</v>
      </c>
      <c r="B455" s="103"/>
      <c r="D455" s="20">
        <v>0</v>
      </c>
      <c r="E455" s="16"/>
      <c r="F455" s="20">
        <v>80420952533</v>
      </c>
      <c r="G455" s="16"/>
      <c r="H455" s="16"/>
      <c r="I455" s="16"/>
    </row>
    <row r="456" spans="1:9" ht="21.75" customHeight="1" x14ac:dyDescent="0.2">
      <c r="A456" s="103" t="s">
        <v>503</v>
      </c>
      <c r="B456" s="103"/>
      <c r="D456" s="20">
        <v>0</v>
      </c>
      <c r="E456" s="16"/>
      <c r="F456" s="20">
        <v>87945205456</v>
      </c>
      <c r="G456" s="16"/>
      <c r="H456" s="16"/>
      <c r="I456" s="16"/>
    </row>
    <row r="457" spans="1:9" ht="21.75" customHeight="1" x14ac:dyDescent="0.2">
      <c r="A457" s="103" t="s">
        <v>459</v>
      </c>
      <c r="B457" s="103"/>
      <c r="D457" s="20">
        <v>51198630115</v>
      </c>
      <c r="E457" s="16"/>
      <c r="F457" s="20">
        <v>537708493111</v>
      </c>
      <c r="G457" s="16"/>
      <c r="H457" s="16"/>
      <c r="I457" s="16"/>
    </row>
    <row r="458" spans="1:9" ht="21.75" customHeight="1" x14ac:dyDescent="0.2">
      <c r="A458" s="103" t="s">
        <v>408</v>
      </c>
      <c r="B458" s="103"/>
      <c r="D458" s="20">
        <v>13315068480</v>
      </c>
      <c r="E458" s="16"/>
      <c r="F458" s="20">
        <v>76339725952</v>
      </c>
      <c r="G458" s="16"/>
      <c r="H458" s="16"/>
      <c r="I458" s="16"/>
    </row>
    <row r="459" spans="1:9" ht="21.75" customHeight="1" x14ac:dyDescent="0.2">
      <c r="A459" s="103" t="s">
        <v>500</v>
      </c>
      <c r="B459" s="103"/>
      <c r="D459" s="20">
        <v>0</v>
      </c>
      <c r="E459" s="16"/>
      <c r="F459" s="20">
        <v>56958904072</v>
      </c>
      <c r="G459" s="16"/>
      <c r="H459" s="16"/>
      <c r="I459" s="16"/>
    </row>
    <row r="460" spans="1:9" ht="21.75" customHeight="1" x14ac:dyDescent="0.2">
      <c r="A460" s="103" t="s">
        <v>460</v>
      </c>
      <c r="B460" s="103"/>
      <c r="D460" s="20">
        <v>19972602720</v>
      </c>
      <c r="E460" s="16"/>
      <c r="F460" s="20">
        <v>117172602624</v>
      </c>
      <c r="G460" s="16"/>
      <c r="H460" s="16"/>
      <c r="I460" s="16"/>
    </row>
    <row r="461" spans="1:9" ht="21.75" customHeight="1" x14ac:dyDescent="0.2">
      <c r="A461" s="103" t="s">
        <v>461</v>
      </c>
      <c r="B461" s="103"/>
      <c r="D461" s="20">
        <v>11095890390</v>
      </c>
      <c r="E461" s="16"/>
      <c r="F461" s="20">
        <v>62882231391</v>
      </c>
      <c r="G461" s="16"/>
      <c r="H461" s="16"/>
      <c r="I461" s="16"/>
    </row>
    <row r="462" spans="1:9" ht="21.75" customHeight="1" x14ac:dyDescent="0.2">
      <c r="A462" s="103" t="s">
        <v>503</v>
      </c>
      <c r="B462" s="103"/>
      <c r="D462" s="20">
        <v>0</v>
      </c>
      <c r="E462" s="16"/>
      <c r="F462" s="20">
        <v>31232876706</v>
      </c>
      <c r="G462" s="16"/>
      <c r="H462" s="16"/>
      <c r="I462" s="16"/>
    </row>
    <row r="463" spans="1:9" ht="21.75" customHeight="1" x14ac:dyDescent="0.2">
      <c r="A463" s="103" t="s">
        <v>484</v>
      </c>
      <c r="B463" s="103"/>
      <c r="D463" s="20">
        <v>0</v>
      </c>
      <c r="E463" s="16"/>
      <c r="F463" s="20">
        <v>72328767104</v>
      </c>
      <c r="G463" s="16"/>
      <c r="H463" s="16"/>
      <c r="I463" s="16"/>
    </row>
    <row r="464" spans="1:9" ht="21.75" customHeight="1" x14ac:dyDescent="0.2">
      <c r="A464" s="103" t="s">
        <v>436</v>
      </c>
      <c r="B464" s="103"/>
      <c r="D464" s="20">
        <v>45945205470</v>
      </c>
      <c r="E464" s="16"/>
      <c r="F464" s="20">
        <v>257293150642</v>
      </c>
      <c r="G464" s="16"/>
      <c r="H464" s="16"/>
      <c r="I464" s="16"/>
    </row>
    <row r="465" spans="1:9" ht="21.75" customHeight="1" x14ac:dyDescent="0.2">
      <c r="A465" s="103" t="s">
        <v>462</v>
      </c>
      <c r="B465" s="103"/>
      <c r="D465" s="20">
        <v>5547945180</v>
      </c>
      <c r="E465" s="16"/>
      <c r="F465" s="20">
        <v>31068493008</v>
      </c>
      <c r="G465" s="16"/>
      <c r="H465" s="16"/>
      <c r="I465" s="16"/>
    </row>
    <row r="466" spans="1:9" ht="21.75" customHeight="1" x14ac:dyDescent="0.2">
      <c r="A466" s="103" t="s">
        <v>462</v>
      </c>
      <c r="B466" s="103"/>
      <c r="D466" s="20">
        <v>13315068480</v>
      </c>
      <c r="E466" s="16"/>
      <c r="F466" s="20">
        <v>74564383488</v>
      </c>
      <c r="G466" s="16"/>
      <c r="H466" s="16"/>
      <c r="I466" s="16"/>
    </row>
    <row r="467" spans="1:9" ht="21.75" customHeight="1" x14ac:dyDescent="0.2">
      <c r="A467" s="103" t="s">
        <v>718</v>
      </c>
      <c r="B467" s="103"/>
      <c r="D467" s="20">
        <v>0</v>
      </c>
      <c r="E467" s="16"/>
      <c r="F467" s="20">
        <v>254158904063</v>
      </c>
      <c r="G467" s="16"/>
      <c r="H467" s="16"/>
      <c r="I467" s="16"/>
    </row>
    <row r="468" spans="1:9" ht="21.75" customHeight="1" x14ac:dyDescent="0.2">
      <c r="A468" s="103" t="s">
        <v>656</v>
      </c>
      <c r="B468" s="103"/>
      <c r="D468" s="20">
        <v>0</v>
      </c>
      <c r="E468" s="16"/>
      <c r="F468" s="20">
        <v>69041095872</v>
      </c>
      <c r="G468" s="16"/>
      <c r="H468" s="16"/>
      <c r="I468" s="16"/>
    </row>
    <row r="469" spans="1:9" ht="21.75" customHeight="1" x14ac:dyDescent="0.2">
      <c r="A469" s="103" t="s">
        <v>739</v>
      </c>
      <c r="B469" s="103"/>
      <c r="D469" s="20">
        <v>0</v>
      </c>
      <c r="E469" s="16"/>
      <c r="F469" s="20">
        <v>39535616435</v>
      </c>
      <c r="G469" s="16"/>
      <c r="H469" s="16"/>
      <c r="I469" s="16"/>
    </row>
    <row r="470" spans="1:9" ht="21.75" customHeight="1" x14ac:dyDescent="0.2">
      <c r="A470" s="103" t="s">
        <v>463</v>
      </c>
      <c r="B470" s="103"/>
      <c r="D470" s="20">
        <v>11095890390</v>
      </c>
      <c r="E470" s="16"/>
      <c r="F470" s="20">
        <v>152565753334</v>
      </c>
      <c r="G470" s="16"/>
      <c r="H470" s="16"/>
      <c r="I470" s="16"/>
    </row>
    <row r="471" spans="1:9" ht="21.75" customHeight="1" x14ac:dyDescent="0.2">
      <c r="A471" s="103" t="s">
        <v>484</v>
      </c>
      <c r="B471" s="103"/>
      <c r="D471" s="20">
        <v>0</v>
      </c>
      <c r="E471" s="16"/>
      <c r="F471" s="20">
        <v>123909862980</v>
      </c>
      <c r="G471" s="16"/>
      <c r="H471" s="16"/>
      <c r="I471" s="16"/>
    </row>
    <row r="472" spans="1:9" ht="21.75" customHeight="1" x14ac:dyDescent="0.2">
      <c r="A472" s="103" t="s">
        <v>481</v>
      </c>
      <c r="B472" s="103"/>
      <c r="D472" s="20">
        <v>0</v>
      </c>
      <c r="E472" s="16"/>
      <c r="F472" s="20">
        <v>42739726000</v>
      </c>
      <c r="G472" s="16"/>
      <c r="H472" s="16"/>
      <c r="I472" s="16"/>
    </row>
    <row r="473" spans="1:9" ht="21.75" customHeight="1" x14ac:dyDescent="0.2">
      <c r="A473" s="103" t="s">
        <v>631</v>
      </c>
      <c r="B473" s="103"/>
      <c r="D473" s="20">
        <v>0</v>
      </c>
      <c r="E473" s="16"/>
      <c r="F473" s="20">
        <v>29219178027</v>
      </c>
      <c r="G473" s="16"/>
      <c r="H473" s="16"/>
      <c r="I473" s="16"/>
    </row>
    <row r="474" spans="1:9" ht="21.75" customHeight="1" x14ac:dyDescent="0.2">
      <c r="A474" s="103" t="s">
        <v>484</v>
      </c>
      <c r="B474" s="103"/>
      <c r="D474" s="20">
        <v>0</v>
      </c>
      <c r="E474" s="16"/>
      <c r="F474" s="20">
        <v>39696986295</v>
      </c>
      <c r="G474" s="16"/>
      <c r="H474" s="16"/>
      <c r="I474" s="16"/>
    </row>
    <row r="475" spans="1:9" ht="21.75" customHeight="1" x14ac:dyDescent="0.2">
      <c r="A475" s="103" t="s">
        <v>498</v>
      </c>
      <c r="B475" s="103"/>
      <c r="D475" s="20">
        <v>0</v>
      </c>
      <c r="E475" s="16"/>
      <c r="F475" s="20">
        <v>58561608706</v>
      </c>
      <c r="G475" s="16"/>
      <c r="H475" s="16"/>
      <c r="I475" s="16"/>
    </row>
    <row r="476" spans="1:9" ht="21.75" customHeight="1" x14ac:dyDescent="0.2">
      <c r="A476" s="103" t="s">
        <v>464</v>
      </c>
      <c r="B476" s="103"/>
      <c r="D476" s="20">
        <v>11095890390</v>
      </c>
      <c r="E476" s="16"/>
      <c r="F476" s="20">
        <v>73232876610</v>
      </c>
      <c r="G476" s="16"/>
      <c r="H476" s="16"/>
      <c r="I476" s="16"/>
    </row>
    <row r="477" spans="1:9" ht="21.75" customHeight="1" x14ac:dyDescent="0.2">
      <c r="A477" s="103" t="s">
        <v>498</v>
      </c>
      <c r="B477" s="103"/>
      <c r="D477" s="20">
        <v>0</v>
      </c>
      <c r="E477" s="16"/>
      <c r="F477" s="20">
        <v>143765753421</v>
      </c>
      <c r="G477" s="16"/>
      <c r="H477" s="16"/>
      <c r="I477" s="16"/>
    </row>
    <row r="478" spans="1:9" ht="21.75" customHeight="1" x14ac:dyDescent="0.2">
      <c r="A478" s="103" t="s">
        <v>740</v>
      </c>
      <c r="B478" s="103"/>
      <c r="D478" s="20">
        <v>0</v>
      </c>
      <c r="E478" s="16"/>
      <c r="F478" s="20">
        <v>30098561643</v>
      </c>
      <c r="G478" s="16"/>
      <c r="H478" s="16"/>
      <c r="I478" s="16"/>
    </row>
    <row r="479" spans="1:9" ht="21.75" customHeight="1" x14ac:dyDescent="0.2">
      <c r="A479" s="103" t="s">
        <v>484</v>
      </c>
      <c r="B479" s="103"/>
      <c r="D479" s="20">
        <v>0</v>
      </c>
      <c r="E479" s="16"/>
      <c r="F479" s="20">
        <v>55890410944</v>
      </c>
      <c r="G479" s="16"/>
      <c r="H479" s="16"/>
      <c r="I479" s="16"/>
    </row>
    <row r="480" spans="1:9" ht="21.75" customHeight="1" x14ac:dyDescent="0.2">
      <c r="A480" s="103" t="s">
        <v>483</v>
      </c>
      <c r="B480" s="103"/>
      <c r="D480" s="20">
        <v>0</v>
      </c>
      <c r="E480" s="16"/>
      <c r="F480" s="20">
        <v>31358136961</v>
      </c>
      <c r="G480" s="16"/>
      <c r="H480" s="16"/>
      <c r="I480" s="16"/>
    </row>
    <row r="481" spans="1:9" ht="21.75" customHeight="1" x14ac:dyDescent="0.2">
      <c r="A481" s="103" t="s">
        <v>481</v>
      </c>
      <c r="B481" s="103"/>
      <c r="D481" s="20">
        <v>0</v>
      </c>
      <c r="E481" s="16"/>
      <c r="F481" s="20">
        <v>53424657534</v>
      </c>
      <c r="G481" s="16"/>
      <c r="H481" s="16"/>
      <c r="I481" s="16"/>
    </row>
    <row r="482" spans="1:9" ht="21.75" customHeight="1" x14ac:dyDescent="0.2">
      <c r="A482" s="103" t="s">
        <v>436</v>
      </c>
      <c r="B482" s="103"/>
      <c r="D482" s="20">
        <v>12821917800</v>
      </c>
      <c r="E482" s="16"/>
      <c r="F482" s="20">
        <v>66246575300</v>
      </c>
      <c r="G482" s="16"/>
      <c r="H482" s="16"/>
      <c r="I482" s="16"/>
    </row>
    <row r="483" spans="1:9" ht="21.75" customHeight="1" x14ac:dyDescent="0.2">
      <c r="A483" s="103" t="s">
        <v>465</v>
      </c>
      <c r="B483" s="103"/>
      <c r="D483" s="20">
        <v>44383561620</v>
      </c>
      <c r="E483" s="16"/>
      <c r="F483" s="20">
        <v>227835616316</v>
      </c>
      <c r="G483" s="16"/>
      <c r="H483" s="16"/>
      <c r="I483" s="16"/>
    </row>
    <row r="484" spans="1:9" ht="21.75" customHeight="1" x14ac:dyDescent="0.2">
      <c r="A484" s="103" t="s">
        <v>466</v>
      </c>
      <c r="B484" s="103"/>
      <c r="D484" s="20">
        <v>22191780810</v>
      </c>
      <c r="E484" s="16"/>
      <c r="F484" s="20">
        <v>113917808158</v>
      </c>
      <c r="G484" s="16"/>
      <c r="H484" s="16"/>
      <c r="I484" s="16"/>
    </row>
    <row r="485" spans="1:9" ht="21.75" customHeight="1" x14ac:dyDescent="0.2">
      <c r="A485" s="103" t="s">
        <v>436</v>
      </c>
      <c r="B485" s="103"/>
      <c r="D485" s="20">
        <v>49150684920</v>
      </c>
      <c r="E485" s="16"/>
      <c r="F485" s="20">
        <v>252306849280</v>
      </c>
      <c r="G485" s="16"/>
      <c r="H485" s="16"/>
      <c r="I485" s="16"/>
    </row>
    <row r="486" spans="1:9" ht="21.75" customHeight="1" x14ac:dyDescent="0.2">
      <c r="A486" s="103" t="s">
        <v>664</v>
      </c>
      <c r="B486" s="103"/>
      <c r="D486" s="20">
        <v>0</v>
      </c>
      <c r="E486" s="16"/>
      <c r="F486" s="20">
        <v>25681232873</v>
      </c>
      <c r="G486" s="16"/>
      <c r="H486" s="16"/>
      <c r="I486" s="16"/>
    </row>
    <row r="487" spans="1:9" ht="21.75" customHeight="1" x14ac:dyDescent="0.2">
      <c r="A487" s="103" t="s">
        <v>740</v>
      </c>
      <c r="B487" s="103"/>
      <c r="D487" s="20">
        <v>-821926027</v>
      </c>
      <c r="E487" s="16"/>
      <c r="F487" s="20">
        <v>106850383522</v>
      </c>
      <c r="G487" s="16"/>
      <c r="H487" s="16"/>
      <c r="I487" s="16"/>
    </row>
    <row r="488" spans="1:9" ht="21.75" customHeight="1" x14ac:dyDescent="0.2">
      <c r="A488" s="103" t="s">
        <v>484</v>
      </c>
      <c r="B488" s="103"/>
      <c r="D488" s="20">
        <v>2454748421</v>
      </c>
      <c r="E488" s="16"/>
      <c r="F488" s="20">
        <v>124184063435</v>
      </c>
      <c r="G488" s="16"/>
      <c r="H488" s="16"/>
      <c r="I488" s="16"/>
    </row>
    <row r="489" spans="1:9" ht="21.75" customHeight="1" x14ac:dyDescent="0.2">
      <c r="A489" s="103" t="s">
        <v>446</v>
      </c>
      <c r="B489" s="103"/>
      <c r="D489" s="20">
        <v>0</v>
      </c>
      <c r="E489" s="16"/>
      <c r="F489" s="20">
        <v>25890410945</v>
      </c>
      <c r="G489" s="16"/>
      <c r="H489" s="16"/>
      <c r="I489" s="16"/>
    </row>
    <row r="490" spans="1:9" ht="21.75" customHeight="1" x14ac:dyDescent="0.2">
      <c r="A490" s="103" t="s">
        <v>646</v>
      </c>
      <c r="B490" s="103"/>
      <c r="D490" s="20">
        <v>0</v>
      </c>
      <c r="E490" s="16"/>
      <c r="F490" s="20">
        <v>91232876688</v>
      </c>
      <c r="G490" s="16"/>
      <c r="H490" s="16"/>
      <c r="I490" s="16"/>
    </row>
    <row r="491" spans="1:9" ht="21.75" customHeight="1" x14ac:dyDescent="0.2">
      <c r="A491" s="103" t="s">
        <v>503</v>
      </c>
      <c r="B491" s="103"/>
      <c r="D491" s="20">
        <v>0</v>
      </c>
      <c r="E491" s="16"/>
      <c r="F491" s="20">
        <v>19726027380</v>
      </c>
      <c r="G491" s="16"/>
      <c r="H491" s="16"/>
      <c r="I491" s="16"/>
    </row>
    <row r="492" spans="1:9" ht="21.75" customHeight="1" x14ac:dyDescent="0.2">
      <c r="A492" s="103" t="s">
        <v>500</v>
      </c>
      <c r="B492" s="103"/>
      <c r="D492" s="20">
        <v>0</v>
      </c>
      <c r="E492" s="16"/>
      <c r="F492" s="20">
        <v>24657534240</v>
      </c>
      <c r="G492" s="16"/>
      <c r="H492" s="16"/>
      <c r="I492" s="16"/>
    </row>
    <row r="493" spans="1:9" ht="21.75" customHeight="1" x14ac:dyDescent="0.2">
      <c r="A493" s="103" t="s">
        <v>740</v>
      </c>
      <c r="B493" s="103"/>
      <c r="D493" s="20">
        <v>-821926027</v>
      </c>
      <c r="E493" s="16"/>
      <c r="F493" s="20">
        <v>92055715036</v>
      </c>
      <c r="G493" s="16"/>
      <c r="H493" s="16"/>
      <c r="I493" s="16"/>
    </row>
    <row r="494" spans="1:9" ht="21.75" customHeight="1" x14ac:dyDescent="0.2">
      <c r="A494" s="103" t="s">
        <v>503</v>
      </c>
      <c r="B494" s="103"/>
      <c r="D494" s="20">
        <v>0</v>
      </c>
      <c r="E494" s="16"/>
      <c r="F494" s="20">
        <v>195210729997</v>
      </c>
      <c r="G494" s="16"/>
      <c r="H494" s="16"/>
      <c r="I494" s="16"/>
    </row>
    <row r="495" spans="1:9" ht="21.75" customHeight="1" x14ac:dyDescent="0.2">
      <c r="A495" s="103" t="s">
        <v>467</v>
      </c>
      <c r="B495" s="103"/>
      <c r="D495" s="20">
        <v>11095890390</v>
      </c>
      <c r="E495" s="16"/>
      <c r="F495" s="20">
        <v>55109588937</v>
      </c>
      <c r="G495" s="16"/>
      <c r="H495" s="16"/>
      <c r="I495" s="16"/>
    </row>
    <row r="496" spans="1:9" ht="21.75" customHeight="1" x14ac:dyDescent="0.2">
      <c r="A496" s="103" t="s">
        <v>436</v>
      </c>
      <c r="B496" s="103"/>
      <c r="D496" s="20">
        <v>61331506830</v>
      </c>
      <c r="E496" s="16"/>
      <c r="F496" s="20">
        <v>306657534170</v>
      </c>
      <c r="G496" s="16"/>
      <c r="H496" s="16"/>
      <c r="I496" s="16"/>
    </row>
    <row r="497" spans="1:9" ht="21.75" customHeight="1" x14ac:dyDescent="0.2">
      <c r="A497" s="103" t="s">
        <v>452</v>
      </c>
      <c r="B497" s="103"/>
      <c r="D497" s="20">
        <v>0</v>
      </c>
      <c r="E497" s="16"/>
      <c r="F497" s="20">
        <v>69220547890</v>
      </c>
      <c r="G497" s="16"/>
      <c r="H497" s="16"/>
      <c r="I497" s="16"/>
    </row>
    <row r="498" spans="1:9" ht="21.75" customHeight="1" x14ac:dyDescent="0.2">
      <c r="A498" s="103" t="s">
        <v>484</v>
      </c>
      <c r="B498" s="103"/>
      <c r="D498" s="20">
        <v>0</v>
      </c>
      <c r="E498" s="16"/>
      <c r="F498" s="20">
        <v>30455178054</v>
      </c>
      <c r="G498" s="16"/>
      <c r="H498" s="16"/>
      <c r="I498" s="16"/>
    </row>
    <row r="499" spans="1:9" ht="21.75" customHeight="1" x14ac:dyDescent="0.2">
      <c r="A499" s="103" t="s">
        <v>500</v>
      </c>
      <c r="B499" s="103"/>
      <c r="D499" s="20">
        <v>0</v>
      </c>
      <c r="E499" s="16"/>
      <c r="F499" s="20">
        <v>65342465736</v>
      </c>
      <c r="G499" s="16"/>
      <c r="H499" s="16"/>
      <c r="I499" s="16"/>
    </row>
    <row r="500" spans="1:9" ht="21.75" customHeight="1" x14ac:dyDescent="0.2">
      <c r="A500" s="103" t="s">
        <v>468</v>
      </c>
      <c r="B500" s="103"/>
      <c r="D500" s="20">
        <v>17753424630</v>
      </c>
      <c r="E500" s="16"/>
      <c r="F500" s="20">
        <v>86399999866</v>
      </c>
      <c r="G500" s="16"/>
      <c r="H500" s="16"/>
      <c r="I500" s="16"/>
    </row>
    <row r="501" spans="1:9" ht="21.75" customHeight="1" x14ac:dyDescent="0.2">
      <c r="A501" s="103" t="s">
        <v>484</v>
      </c>
      <c r="B501" s="103"/>
      <c r="D501" s="20">
        <v>0</v>
      </c>
      <c r="E501" s="16"/>
      <c r="F501" s="20">
        <v>37873972560</v>
      </c>
      <c r="G501" s="16"/>
      <c r="H501" s="16"/>
      <c r="I501" s="16"/>
    </row>
    <row r="502" spans="1:9" ht="21.75" customHeight="1" x14ac:dyDescent="0.2">
      <c r="A502" s="103" t="s">
        <v>461</v>
      </c>
      <c r="B502" s="103"/>
      <c r="D502" s="20">
        <v>22216438345</v>
      </c>
      <c r="E502" s="16"/>
      <c r="F502" s="20">
        <v>108049315012</v>
      </c>
      <c r="G502" s="16"/>
      <c r="H502" s="16"/>
      <c r="I502" s="16"/>
    </row>
    <row r="503" spans="1:9" ht="21.75" customHeight="1" x14ac:dyDescent="0.2">
      <c r="A503" s="103" t="s">
        <v>741</v>
      </c>
      <c r="B503" s="103"/>
      <c r="D503" s="20">
        <v>0</v>
      </c>
      <c r="E503" s="16"/>
      <c r="F503" s="20">
        <v>65534246563</v>
      </c>
      <c r="G503" s="16"/>
      <c r="H503" s="16"/>
      <c r="I503" s="16"/>
    </row>
    <row r="504" spans="1:9" ht="21.75" customHeight="1" x14ac:dyDescent="0.2">
      <c r="A504" s="103" t="s">
        <v>459</v>
      </c>
      <c r="B504" s="103"/>
      <c r="D504" s="20">
        <v>27032876700</v>
      </c>
      <c r="E504" s="16"/>
      <c r="F504" s="20">
        <v>130585616452</v>
      </c>
      <c r="G504" s="16"/>
      <c r="H504" s="16"/>
      <c r="I504" s="16"/>
    </row>
    <row r="505" spans="1:9" ht="21.75" customHeight="1" x14ac:dyDescent="0.2">
      <c r="A505" s="103" t="s">
        <v>436</v>
      </c>
      <c r="B505" s="103"/>
      <c r="D505" s="20">
        <v>31627397250</v>
      </c>
      <c r="E505" s="16"/>
      <c r="F505" s="20">
        <v>147594520533</v>
      </c>
      <c r="G505" s="16"/>
      <c r="H505" s="16"/>
      <c r="I505" s="16"/>
    </row>
    <row r="506" spans="1:9" ht="21.75" customHeight="1" x14ac:dyDescent="0.2">
      <c r="A506" s="103" t="s">
        <v>459</v>
      </c>
      <c r="B506" s="103"/>
      <c r="D506" s="20">
        <v>0</v>
      </c>
      <c r="E506" s="16"/>
      <c r="F506" s="20">
        <v>57342465741</v>
      </c>
      <c r="G506" s="16"/>
      <c r="H506" s="16"/>
      <c r="I506" s="16"/>
    </row>
    <row r="507" spans="1:9" ht="21.75" customHeight="1" x14ac:dyDescent="0.2">
      <c r="A507" s="103" t="s">
        <v>742</v>
      </c>
      <c r="B507" s="103"/>
      <c r="D507" s="20">
        <v>0</v>
      </c>
      <c r="E507" s="16"/>
      <c r="F507" s="20">
        <v>61438356150</v>
      </c>
      <c r="G507" s="16"/>
      <c r="H507" s="16"/>
      <c r="I507" s="16"/>
    </row>
    <row r="508" spans="1:9" ht="21.75" customHeight="1" x14ac:dyDescent="0.2">
      <c r="A508" s="103" t="s">
        <v>743</v>
      </c>
      <c r="B508" s="103"/>
      <c r="D508" s="20">
        <v>0</v>
      </c>
      <c r="E508" s="16"/>
      <c r="F508" s="20">
        <v>27945205472</v>
      </c>
      <c r="G508" s="16"/>
      <c r="H508" s="16"/>
      <c r="I508" s="16"/>
    </row>
    <row r="509" spans="1:9" ht="21.75" customHeight="1" x14ac:dyDescent="0.2">
      <c r="A509" s="103" t="s">
        <v>469</v>
      </c>
      <c r="B509" s="103"/>
      <c r="D509" s="20">
        <v>24821917800</v>
      </c>
      <c r="E509" s="16"/>
      <c r="F509" s="20">
        <v>169953698619</v>
      </c>
      <c r="G509" s="16"/>
      <c r="H509" s="16"/>
      <c r="I509" s="16"/>
    </row>
    <row r="510" spans="1:9" ht="21.75" customHeight="1" x14ac:dyDescent="0.2">
      <c r="A510" s="103" t="s">
        <v>500</v>
      </c>
      <c r="B510" s="103"/>
      <c r="D510" s="20">
        <v>0</v>
      </c>
      <c r="E510" s="16"/>
      <c r="F510" s="20">
        <v>60877357809</v>
      </c>
      <c r="G510" s="16"/>
      <c r="H510" s="16"/>
      <c r="I510" s="16"/>
    </row>
    <row r="511" spans="1:9" ht="21.75" customHeight="1" x14ac:dyDescent="0.2">
      <c r="A511" s="103" t="s">
        <v>744</v>
      </c>
      <c r="B511" s="103"/>
      <c r="D511" s="20">
        <v>0</v>
      </c>
      <c r="E511" s="16"/>
      <c r="F511" s="20">
        <v>62465805224</v>
      </c>
      <c r="G511" s="16"/>
      <c r="H511" s="16"/>
      <c r="I511" s="16"/>
    </row>
    <row r="512" spans="1:9" ht="21.75" customHeight="1" x14ac:dyDescent="0.2">
      <c r="A512" s="103" t="s">
        <v>436</v>
      </c>
      <c r="B512" s="103"/>
      <c r="D512" s="20">
        <v>36328767120</v>
      </c>
      <c r="E512" s="16"/>
      <c r="F512" s="20">
        <v>169534246566</v>
      </c>
      <c r="G512" s="16"/>
      <c r="H512" s="16"/>
      <c r="I512" s="16"/>
    </row>
    <row r="513" spans="1:9" ht="21.75" customHeight="1" x14ac:dyDescent="0.2">
      <c r="A513" s="103" t="s">
        <v>470</v>
      </c>
      <c r="B513" s="103"/>
      <c r="D513" s="20">
        <v>19972602720</v>
      </c>
      <c r="E513" s="16"/>
      <c r="F513" s="20">
        <v>91208219088</v>
      </c>
      <c r="G513" s="16"/>
      <c r="H513" s="16"/>
      <c r="I513" s="16"/>
    </row>
    <row r="514" spans="1:9" ht="21.75" customHeight="1" x14ac:dyDescent="0.2">
      <c r="A514" s="103" t="s">
        <v>452</v>
      </c>
      <c r="B514" s="103"/>
      <c r="D514" s="20">
        <v>19414520520</v>
      </c>
      <c r="E514" s="16"/>
      <c r="F514" s="20">
        <v>89306794420</v>
      </c>
      <c r="G514" s="16"/>
      <c r="H514" s="16"/>
      <c r="I514" s="16"/>
    </row>
    <row r="515" spans="1:9" ht="21.75" customHeight="1" x14ac:dyDescent="0.2">
      <c r="A515" s="103" t="s">
        <v>718</v>
      </c>
      <c r="B515" s="103"/>
      <c r="D515" s="20">
        <v>0</v>
      </c>
      <c r="E515" s="16"/>
      <c r="F515" s="20">
        <v>50404769165</v>
      </c>
      <c r="G515" s="16"/>
      <c r="H515" s="16"/>
      <c r="I515" s="16"/>
    </row>
    <row r="516" spans="1:9" ht="21.75" customHeight="1" x14ac:dyDescent="0.2">
      <c r="A516" s="103" t="s">
        <v>501</v>
      </c>
      <c r="B516" s="103"/>
      <c r="D516" s="20">
        <v>0</v>
      </c>
      <c r="E516" s="16"/>
      <c r="F516" s="20">
        <v>39863013688</v>
      </c>
      <c r="G516" s="16"/>
      <c r="H516" s="16"/>
      <c r="I516" s="16"/>
    </row>
    <row r="517" spans="1:9" ht="21.75" customHeight="1" x14ac:dyDescent="0.2">
      <c r="A517" s="103" t="s">
        <v>393</v>
      </c>
      <c r="B517" s="103"/>
      <c r="D517" s="20">
        <v>11095890390</v>
      </c>
      <c r="E517" s="16"/>
      <c r="F517" s="20">
        <v>49191780729</v>
      </c>
      <c r="G517" s="16"/>
      <c r="H517" s="16"/>
      <c r="I517" s="16"/>
    </row>
    <row r="518" spans="1:9" ht="21.75" customHeight="1" x14ac:dyDescent="0.2">
      <c r="A518" s="103" t="s">
        <v>393</v>
      </c>
      <c r="B518" s="103"/>
      <c r="D518" s="20">
        <v>11095890390</v>
      </c>
      <c r="E518" s="16"/>
      <c r="F518" s="20">
        <v>48821917716</v>
      </c>
      <c r="G518" s="16"/>
      <c r="H518" s="16"/>
      <c r="I518" s="16"/>
    </row>
    <row r="519" spans="1:9" ht="21.75" customHeight="1" x14ac:dyDescent="0.2">
      <c r="A519" s="103" t="s">
        <v>484</v>
      </c>
      <c r="B519" s="103"/>
      <c r="D519" s="20">
        <v>0</v>
      </c>
      <c r="E519" s="16"/>
      <c r="F519" s="20">
        <v>52602739712</v>
      </c>
      <c r="G519" s="16"/>
      <c r="H519" s="16"/>
      <c r="I519" s="16"/>
    </row>
    <row r="520" spans="1:9" ht="21.75" customHeight="1" x14ac:dyDescent="0.2">
      <c r="A520" s="103" t="s">
        <v>483</v>
      </c>
      <c r="B520" s="103"/>
      <c r="D520" s="20">
        <v>0</v>
      </c>
      <c r="E520" s="16"/>
      <c r="F520" s="20">
        <v>15564383558</v>
      </c>
      <c r="G520" s="16"/>
      <c r="H520" s="16"/>
      <c r="I520" s="16"/>
    </row>
    <row r="521" spans="1:9" ht="21.75" customHeight="1" x14ac:dyDescent="0.2">
      <c r="A521" s="103" t="s">
        <v>436</v>
      </c>
      <c r="B521" s="103"/>
      <c r="D521" s="20">
        <v>36328767120</v>
      </c>
      <c r="E521" s="16"/>
      <c r="F521" s="20">
        <v>161057534238</v>
      </c>
      <c r="G521" s="16"/>
      <c r="H521" s="16"/>
      <c r="I521" s="16"/>
    </row>
    <row r="522" spans="1:9" ht="21.75" customHeight="1" x14ac:dyDescent="0.2">
      <c r="A522" s="103" t="s">
        <v>471</v>
      </c>
      <c r="B522" s="103"/>
      <c r="D522" s="20">
        <v>73972602720</v>
      </c>
      <c r="E522" s="16"/>
      <c r="F522" s="20">
        <v>315616438272</v>
      </c>
      <c r="G522" s="16"/>
      <c r="H522" s="16"/>
      <c r="I522" s="16"/>
    </row>
    <row r="523" spans="1:9" ht="21.75" customHeight="1" x14ac:dyDescent="0.2">
      <c r="A523" s="103" t="s">
        <v>436</v>
      </c>
      <c r="B523" s="103"/>
      <c r="D523" s="20">
        <v>30772602720</v>
      </c>
      <c r="E523" s="16"/>
      <c r="F523" s="20">
        <v>132322191736</v>
      </c>
      <c r="G523" s="16"/>
      <c r="H523" s="16"/>
      <c r="I523" s="16"/>
    </row>
    <row r="524" spans="1:9" ht="21.75" customHeight="1" x14ac:dyDescent="0.2">
      <c r="A524" s="103" t="s">
        <v>414</v>
      </c>
      <c r="B524" s="103"/>
      <c r="D524" s="20">
        <v>13253424650</v>
      </c>
      <c r="E524" s="16"/>
      <c r="F524" s="20">
        <v>49360273938</v>
      </c>
      <c r="G524" s="16"/>
      <c r="H524" s="16"/>
      <c r="I524" s="16"/>
    </row>
    <row r="525" spans="1:9" ht="21.75" customHeight="1" x14ac:dyDescent="0.2">
      <c r="A525" s="103" t="s">
        <v>481</v>
      </c>
      <c r="B525" s="103"/>
      <c r="D525" s="20">
        <v>0</v>
      </c>
      <c r="E525" s="16"/>
      <c r="F525" s="20">
        <v>27821917801</v>
      </c>
      <c r="G525" s="16"/>
      <c r="H525" s="16"/>
      <c r="I525" s="16"/>
    </row>
    <row r="526" spans="1:9" ht="21.75" customHeight="1" x14ac:dyDescent="0.2">
      <c r="A526" s="103" t="s">
        <v>503</v>
      </c>
      <c r="B526" s="103"/>
      <c r="D526" s="20">
        <v>0</v>
      </c>
      <c r="E526" s="16"/>
      <c r="F526" s="20">
        <v>73762112923</v>
      </c>
      <c r="G526" s="16"/>
      <c r="H526" s="16"/>
      <c r="I526" s="16"/>
    </row>
    <row r="527" spans="1:9" ht="21.75" customHeight="1" x14ac:dyDescent="0.2">
      <c r="A527" s="103" t="s">
        <v>734</v>
      </c>
      <c r="B527" s="103"/>
      <c r="D527" s="20">
        <v>0</v>
      </c>
      <c r="E527" s="16"/>
      <c r="F527" s="20">
        <v>28027397259</v>
      </c>
      <c r="G527" s="16"/>
      <c r="H527" s="16"/>
      <c r="I527" s="16"/>
    </row>
    <row r="528" spans="1:9" ht="21.75" customHeight="1" x14ac:dyDescent="0.2">
      <c r="A528" s="103" t="s">
        <v>493</v>
      </c>
      <c r="B528" s="103"/>
      <c r="D528" s="20">
        <v>0</v>
      </c>
      <c r="E528" s="16"/>
      <c r="F528" s="20">
        <v>13472602738</v>
      </c>
      <c r="G528" s="16"/>
      <c r="H528" s="16"/>
      <c r="I528" s="16"/>
    </row>
    <row r="529" spans="1:9" ht="21.75" customHeight="1" x14ac:dyDescent="0.2">
      <c r="A529" s="103" t="s">
        <v>436</v>
      </c>
      <c r="B529" s="103"/>
      <c r="D529" s="20">
        <v>-501369863</v>
      </c>
      <c r="E529" s="16"/>
      <c r="F529" s="20">
        <v>45624657533</v>
      </c>
      <c r="G529" s="16"/>
      <c r="H529" s="16"/>
      <c r="I529" s="16"/>
    </row>
    <row r="530" spans="1:9" ht="21.75" customHeight="1" x14ac:dyDescent="0.2">
      <c r="A530" s="103" t="s">
        <v>484</v>
      </c>
      <c r="B530" s="103"/>
      <c r="D530" s="20">
        <v>0</v>
      </c>
      <c r="E530" s="16"/>
      <c r="F530" s="20">
        <v>50958904096</v>
      </c>
      <c r="G530" s="16"/>
      <c r="H530" s="16"/>
      <c r="I530" s="16"/>
    </row>
    <row r="531" spans="1:9" ht="21.75" customHeight="1" x14ac:dyDescent="0.2">
      <c r="A531" s="103" t="s">
        <v>745</v>
      </c>
      <c r="B531" s="103"/>
      <c r="D531" s="20">
        <v>0</v>
      </c>
      <c r="E531" s="16"/>
      <c r="F531" s="20">
        <v>4068493143</v>
      </c>
      <c r="G531" s="16"/>
      <c r="H531" s="16"/>
      <c r="I531" s="16"/>
    </row>
    <row r="532" spans="1:9" ht="21.75" customHeight="1" x14ac:dyDescent="0.2">
      <c r="A532" s="103" t="s">
        <v>472</v>
      </c>
      <c r="B532" s="103"/>
      <c r="D532" s="20">
        <v>11095890390</v>
      </c>
      <c r="E532" s="16"/>
      <c r="F532" s="20">
        <v>45863013612</v>
      </c>
      <c r="G532" s="16"/>
      <c r="H532" s="16"/>
      <c r="I532" s="16"/>
    </row>
    <row r="533" spans="1:9" ht="21.75" customHeight="1" x14ac:dyDescent="0.2">
      <c r="A533" s="103" t="s">
        <v>483</v>
      </c>
      <c r="B533" s="103"/>
      <c r="D533" s="20">
        <v>0</v>
      </c>
      <c r="E533" s="16"/>
      <c r="F533" s="20">
        <v>61438356150</v>
      </c>
      <c r="G533" s="16"/>
      <c r="H533" s="16"/>
      <c r="I533" s="16"/>
    </row>
    <row r="534" spans="1:9" ht="21.75" customHeight="1" x14ac:dyDescent="0.2">
      <c r="A534" s="103" t="s">
        <v>664</v>
      </c>
      <c r="B534" s="103"/>
      <c r="D534" s="20">
        <v>0</v>
      </c>
      <c r="E534" s="16"/>
      <c r="F534" s="20">
        <v>123728657510</v>
      </c>
      <c r="G534" s="16"/>
      <c r="H534" s="16"/>
      <c r="I534" s="16"/>
    </row>
    <row r="535" spans="1:9" ht="21.75" customHeight="1" x14ac:dyDescent="0.2">
      <c r="A535" s="103" t="s">
        <v>498</v>
      </c>
      <c r="B535" s="103"/>
      <c r="D535" s="20">
        <v>0</v>
      </c>
      <c r="E535" s="16"/>
      <c r="F535" s="20">
        <v>47958493149</v>
      </c>
      <c r="G535" s="16"/>
      <c r="H535" s="16"/>
      <c r="I535" s="16"/>
    </row>
    <row r="536" spans="1:9" ht="21.75" customHeight="1" x14ac:dyDescent="0.2">
      <c r="A536" s="103" t="s">
        <v>452</v>
      </c>
      <c r="B536" s="103"/>
      <c r="D536" s="20">
        <v>-819178082</v>
      </c>
      <c r="E536" s="16"/>
      <c r="F536" s="20">
        <v>67991780806</v>
      </c>
      <c r="G536" s="16"/>
      <c r="H536" s="16"/>
      <c r="I536" s="16"/>
    </row>
    <row r="537" spans="1:9" ht="21.75" customHeight="1" x14ac:dyDescent="0.2">
      <c r="A537" s="103" t="s">
        <v>452</v>
      </c>
      <c r="B537" s="103"/>
      <c r="D537" s="20">
        <v>0</v>
      </c>
      <c r="E537" s="16"/>
      <c r="F537" s="20">
        <v>38501369854</v>
      </c>
      <c r="G537" s="16"/>
      <c r="H537" s="16"/>
      <c r="I537" s="16"/>
    </row>
    <row r="538" spans="1:9" ht="21.75" customHeight="1" x14ac:dyDescent="0.2">
      <c r="A538" s="103" t="s">
        <v>473</v>
      </c>
      <c r="B538" s="103"/>
      <c r="D538" s="20">
        <v>22191780810</v>
      </c>
      <c r="E538" s="16"/>
      <c r="F538" s="20">
        <v>88767123240</v>
      </c>
      <c r="G538" s="16"/>
      <c r="H538" s="16"/>
      <c r="I538" s="16"/>
    </row>
    <row r="539" spans="1:9" ht="21.75" customHeight="1" x14ac:dyDescent="0.2">
      <c r="A539" s="103" t="s">
        <v>474</v>
      </c>
      <c r="B539" s="103"/>
      <c r="D539" s="20">
        <v>22191780810</v>
      </c>
      <c r="E539" s="16"/>
      <c r="F539" s="20">
        <v>88767123240</v>
      </c>
      <c r="G539" s="16"/>
      <c r="H539" s="16"/>
      <c r="I539" s="16"/>
    </row>
    <row r="540" spans="1:9" ht="21.75" customHeight="1" x14ac:dyDescent="0.2">
      <c r="A540" s="103" t="s">
        <v>475</v>
      </c>
      <c r="B540" s="103"/>
      <c r="D540" s="20">
        <v>33287671230</v>
      </c>
      <c r="E540" s="16"/>
      <c r="F540" s="20">
        <v>133150684920</v>
      </c>
      <c r="G540" s="16"/>
      <c r="H540" s="16"/>
      <c r="I540" s="16"/>
    </row>
    <row r="541" spans="1:9" ht="21.75" customHeight="1" x14ac:dyDescent="0.2">
      <c r="A541" s="103" t="s">
        <v>501</v>
      </c>
      <c r="B541" s="103"/>
      <c r="D541" s="20">
        <v>0</v>
      </c>
      <c r="E541" s="16"/>
      <c r="F541" s="20">
        <v>75975342463</v>
      </c>
      <c r="G541" s="16"/>
      <c r="H541" s="16"/>
      <c r="I541" s="16"/>
    </row>
    <row r="542" spans="1:9" ht="21.75" customHeight="1" x14ac:dyDescent="0.2">
      <c r="A542" s="103" t="s">
        <v>476</v>
      </c>
      <c r="B542" s="103"/>
      <c r="D542" s="20">
        <v>5547945180</v>
      </c>
      <c r="E542" s="16"/>
      <c r="F542" s="20">
        <v>21636986202</v>
      </c>
      <c r="G542" s="16"/>
      <c r="H542" s="16"/>
      <c r="I542" s="16"/>
    </row>
    <row r="543" spans="1:9" ht="21.75" customHeight="1" x14ac:dyDescent="0.2">
      <c r="A543" s="103" t="s">
        <v>398</v>
      </c>
      <c r="B543" s="103"/>
      <c r="D543" s="20">
        <v>11095890390</v>
      </c>
      <c r="E543" s="16"/>
      <c r="F543" s="20">
        <v>43273972521</v>
      </c>
      <c r="G543" s="16"/>
      <c r="H543" s="16"/>
      <c r="I543" s="16"/>
    </row>
    <row r="544" spans="1:9" ht="21.75" customHeight="1" x14ac:dyDescent="0.2">
      <c r="A544" s="103" t="s">
        <v>477</v>
      </c>
      <c r="B544" s="103"/>
      <c r="D544" s="20">
        <v>5547945180</v>
      </c>
      <c r="E544" s="16"/>
      <c r="F544" s="20">
        <v>21636986202</v>
      </c>
      <c r="G544" s="16"/>
      <c r="H544" s="16"/>
      <c r="I544" s="16"/>
    </row>
    <row r="545" spans="1:9" ht="21.75" customHeight="1" x14ac:dyDescent="0.2">
      <c r="A545" s="103" t="s">
        <v>646</v>
      </c>
      <c r="B545" s="103"/>
      <c r="D545" s="20">
        <v>-821353841</v>
      </c>
      <c r="E545" s="16"/>
      <c r="F545" s="20">
        <v>61644399567</v>
      </c>
      <c r="G545" s="16"/>
      <c r="H545" s="16"/>
      <c r="I545" s="16"/>
    </row>
    <row r="546" spans="1:9" ht="21.75" customHeight="1" x14ac:dyDescent="0.2">
      <c r="A546" s="103" t="s">
        <v>478</v>
      </c>
      <c r="B546" s="103"/>
      <c r="D546" s="20">
        <v>6657534240</v>
      </c>
      <c r="E546" s="16"/>
      <c r="F546" s="20">
        <v>25964383536</v>
      </c>
      <c r="G546" s="16"/>
      <c r="H546" s="16"/>
      <c r="I546" s="16"/>
    </row>
    <row r="547" spans="1:9" ht="21.75" customHeight="1" x14ac:dyDescent="0.2">
      <c r="A547" s="103" t="s">
        <v>484</v>
      </c>
      <c r="B547" s="103"/>
      <c r="D547" s="20">
        <v>2844895709</v>
      </c>
      <c r="E547" s="16"/>
      <c r="F547" s="20">
        <v>76817498429</v>
      </c>
      <c r="G547" s="16"/>
      <c r="H547" s="16"/>
      <c r="I547" s="16"/>
    </row>
    <row r="548" spans="1:9" ht="21.75" customHeight="1" x14ac:dyDescent="0.2">
      <c r="A548" s="103" t="s">
        <v>479</v>
      </c>
      <c r="B548" s="103"/>
      <c r="D548" s="20">
        <v>6657534240</v>
      </c>
      <c r="E548" s="16"/>
      <c r="F548" s="20">
        <v>25964383536</v>
      </c>
      <c r="G548" s="16"/>
      <c r="H548" s="16"/>
      <c r="I548" s="16"/>
    </row>
    <row r="549" spans="1:9" ht="21.75" customHeight="1" x14ac:dyDescent="0.2">
      <c r="A549" s="103" t="s">
        <v>408</v>
      </c>
      <c r="B549" s="103"/>
      <c r="D549" s="20">
        <v>17753424630</v>
      </c>
      <c r="E549" s="16"/>
      <c r="F549" s="20">
        <v>69238356057</v>
      </c>
      <c r="G549" s="16"/>
      <c r="H549" s="16"/>
      <c r="I549" s="16"/>
    </row>
    <row r="550" spans="1:9" ht="21.75" customHeight="1" x14ac:dyDescent="0.2">
      <c r="A550" s="103" t="s">
        <v>437</v>
      </c>
      <c r="B550" s="103"/>
      <c r="D550" s="20">
        <v>41917808190</v>
      </c>
      <c r="E550" s="16"/>
      <c r="F550" s="20">
        <v>163479451941</v>
      </c>
      <c r="G550" s="16"/>
      <c r="H550" s="16"/>
      <c r="I550" s="16"/>
    </row>
    <row r="551" spans="1:9" ht="21.75" customHeight="1" x14ac:dyDescent="0.2">
      <c r="A551" s="103" t="s">
        <v>480</v>
      </c>
      <c r="B551" s="103"/>
      <c r="D551" s="20">
        <v>11095890390</v>
      </c>
      <c r="E551" s="16"/>
      <c r="F551" s="20">
        <v>43273972521</v>
      </c>
      <c r="G551" s="16"/>
      <c r="H551" s="16"/>
      <c r="I551" s="16"/>
    </row>
    <row r="552" spans="1:9" ht="21.75" customHeight="1" x14ac:dyDescent="0.2">
      <c r="A552" s="103" t="s">
        <v>509</v>
      </c>
      <c r="B552" s="103"/>
      <c r="D552" s="20">
        <v>0</v>
      </c>
      <c r="E552" s="16"/>
      <c r="F552" s="20">
        <v>20889041093</v>
      </c>
      <c r="G552" s="16"/>
      <c r="H552" s="16"/>
      <c r="I552" s="16"/>
    </row>
    <row r="553" spans="1:9" ht="21.75" customHeight="1" x14ac:dyDescent="0.2">
      <c r="A553" s="103" t="s">
        <v>481</v>
      </c>
      <c r="B553" s="103"/>
      <c r="D553" s="20">
        <v>0</v>
      </c>
      <c r="E553" s="16"/>
      <c r="F553" s="20">
        <v>24164383530</v>
      </c>
      <c r="G553" s="16"/>
      <c r="H553" s="16"/>
      <c r="I553" s="16"/>
    </row>
    <row r="554" spans="1:9" ht="21.75" customHeight="1" x14ac:dyDescent="0.2">
      <c r="A554" s="103" t="s">
        <v>484</v>
      </c>
      <c r="B554" s="103"/>
      <c r="D554" s="20">
        <v>0</v>
      </c>
      <c r="E554" s="16"/>
      <c r="F554" s="20">
        <v>41482191758</v>
      </c>
      <c r="G554" s="16"/>
      <c r="H554" s="16"/>
      <c r="I554" s="16"/>
    </row>
    <row r="555" spans="1:9" ht="21.75" customHeight="1" x14ac:dyDescent="0.2">
      <c r="A555" s="103" t="s">
        <v>484</v>
      </c>
      <c r="B555" s="103"/>
      <c r="D555" s="20">
        <v>0</v>
      </c>
      <c r="E555" s="16"/>
      <c r="F555" s="20">
        <v>80547945184</v>
      </c>
      <c r="G555" s="16"/>
      <c r="H555" s="16"/>
      <c r="I555" s="16"/>
    </row>
    <row r="556" spans="1:9" ht="21.75" customHeight="1" x14ac:dyDescent="0.2">
      <c r="A556" s="103" t="s">
        <v>501</v>
      </c>
      <c r="B556" s="103"/>
      <c r="D556" s="20">
        <v>0</v>
      </c>
      <c r="E556" s="16"/>
      <c r="F556" s="20">
        <v>25521917808</v>
      </c>
      <c r="G556" s="16"/>
      <c r="H556" s="16"/>
      <c r="I556" s="16"/>
    </row>
    <row r="557" spans="1:9" ht="21.75" customHeight="1" x14ac:dyDescent="0.2">
      <c r="A557" s="103" t="s">
        <v>484</v>
      </c>
      <c r="B557" s="103"/>
      <c r="D557" s="20">
        <v>-953203119</v>
      </c>
      <c r="E557" s="16"/>
      <c r="F557" s="20">
        <v>68630358478</v>
      </c>
      <c r="G557" s="16"/>
      <c r="H557" s="16"/>
      <c r="I557" s="16"/>
    </row>
    <row r="558" spans="1:9" ht="21.75" customHeight="1" x14ac:dyDescent="0.2">
      <c r="A558" s="103" t="s">
        <v>481</v>
      </c>
      <c r="B558" s="103"/>
      <c r="D558" s="20">
        <v>0</v>
      </c>
      <c r="E558" s="16"/>
      <c r="F558" s="20">
        <v>40203191750</v>
      </c>
      <c r="G558" s="16"/>
      <c r="H558" s="16"/>
      <c r="I558" s="16"/>
    </row>
    <row r="559" spans="1:9" ht="21.75" customHeight="1" x14ac:dyDescent="0.2">
      <c r="A559" s="103" t="s">
        <v>481</v>
      </c>
      <c r="B559" s="103"/>
      <c r="D559" s="20">
        <v>41095890400</v>
      </c>
      <c r="E559" s="16"/>
      <c r="F559" s="20">
        <v>296863013668</v>
      </c>
      <c r="G559" s="16"/>
      <c r="H559" s="16"/>
      <c r="I559" s="16"/>
    </row>
    <row r="560" spans="1:9" ht="21.75" customHeight="1" x14ac:dyDescent="0.2">
      <c r="A560" s="103" t="s">
        <v>482</v>
      </c>
      <c r="B560" s="103"/>
      <c r="D560" s="20">
        <v>8876712300</v>
      </c>
      <c r="E560" s="16"/>
      <c r="F560" s="20">
        <v>30772602640</v>
      </c>
      <c r="G560" s="16"/>
      <c r="H560" s="16"/>
      <c r="I560" s="16"/>
    </row>
    <row r="561" spans="1:9" ht="21.75" customHeight="1" x14ac:dyDescent="0.2">
      <c r="A561" s="103" t="s">
        <v>436</v>
      </c>
      <c r="B561" s="103"/>
      <c r="D561" s="20">
        <v>30986301360</v>
      </c>
      <c r="E561" s="16"/>
      <c r="F561" s="20">
        <v>109484931482</v>
      </c>
      <c r="G561" s="16"/>
      <c r="H561" s="16"/>
      <c r="I561" s="16"/>
    </row>
    <row r="562" spans="1:9" ht="21.75" customHeight="1" x14ac:dyDescent="0.2">
      <c r="A562" s="103" t="s">
        <v>718</v>
      </c>
      <c r="B562" s="103"/>
      <c r="D562" s="20">
        <v>0</v>
      </c>
      <c r="E562" s="16"/>
      <c r="F562" s="20">
        <v>56497808222</v>
      </c>
      <c r="G562" s="16"/>
      <c r="H562" s="16"/>
      <c r="I562" s="16"/>
    </row>
    <row r="563" spans="1:9" ht="21.75" customHeight="1" x14ac:dyDescent="0.2">
      <c r="A563" s="103" t="s">
        <v>484</v>
      </c>
      <c r="B563" s="103"/>
      <c r="D563" s="20">
        <v>0</v>
      </c>
      <c r="E563" s="16"/>
      <c r="F563" s="20">
        <v>38465753391</v>
      </c>
      <c r="G563" s="16"/>
      <c r="H563" s="16"/>
      <c r="I563" s="16"/>
    </row>
    <row r="564" spans="1:9" ht="21.75" customHeight="1" x14ac:dyDescent="0.2">
      <c r="A564" s="103" t="s">
        <v>483</v>
      </c>
      <c r="B564" s="103"/>
      <c r="D564" s="20">
        <v>0</v>
      </c>
      <c r="E564" s="16"/>
      <c r="F564" s="20">
        <v>45873972592</v>
      </c>
      <c r="G564" s="16"/>
      <c r="H564" s="16"/>
      <c r="I564" s="16"/>
    </row>
    <row r="565" spans="1:9" ht="21.75" customHeight="1" x14ac:dyDescent="0.2">
      <c r="A565" s="103" t="s">
        <v>459</v>
      </c>
      <c r="B565" s="103"/>
      <c r="D565" s="20">
        <v>24206712300</v>
      </c>
      <c r="E565" s="16"/>
      <c r="F565" s="20">
        <v>74233917754</v>
      </c>
      <c r="G565" s="16"/>
      <c r="H565" s="16"/>
      <c r="I565" s="16"/>
    </row>
    <row r="566" spans="1:9" ht="21.75" customHeight="1" x14ac:dyDescent="0.2">
      <c r="A566" s="103" t="s">
        <v>483</v>
      </c>
      <c r="B566" s="103"/>
      <c r="D566" s="20">
        <v>28179725997</v>
      </c>
      <c r="E566" s="16"/>
      <c r="F566" s="20">
        <v>126841534201</v>
      </c>
      <c r="G566" s="16"/>
      <c r="H566" s="16"/>
      <c r="I566" s="16"/>
    </row>
    <row r="567" spans="1:9" ht="21.75" customHeight="1" x14ac:dyDescent="0.2">
      <c r="A567" s="103" t="s">
        <v>481</v>
      </c>
      <c r="B567" s="103"/>
      <c r="D567" s="20">
        <v>-254794515</v>
      </c>
      <c r="E567" s="16"/>
      <c r="F567" s="20">
        <v>145487671237</v>
      </c>
      <c r="G567" s="16"/>
      <c r="H567" s="16"/>
      <c r="I567" s="16"/>
    </row>
    <row r="568" spans="1:9" ht="21.75" customHeight="1" x14ac:dyDescent="0.2">
      <c r="A568" s="103" t="s">
        <v>484</v>
      </c>
      <c r="B568" s="103"/>
      <c r="D568" s="20">
        <v>46438356152</v>
      </c>
      <c r="E568" s="16"/>
      <c r="F568" s="20">
        <v>177534246528</v>
      </c>
      <c r="G568" s="16"/>
      <c r="H568" s="16"/>
      <c r="I568" s="16"/>
    </row>
    <row r="569" spans="1:9" ht="21.75" customHeight="1" x14ac:dyDescent="0.2">
      <c r="A569" s="103" t="s">
        <v>498</v>
      </c>
      <c r="B569" s="103"/>
      <c r="D569" s="20">
        <v>0</v>
      </c>
      <c r="E569" s="16"/>
      <c r="F569" s="20">
        <v>81917808218</v>
      </c>
      <c r="G569" s="16"/>
      <c r="H569" s="16"/>
      <c r="I569" s="16"/>
    </row>
    <row r="570" spans="1:9" ht="21.75" customHeight="1" x14ac:dyDescent="0.2">
      <c r="A570" s="103" t="s">
        <v>483</v>
      </c>
      <c r="B570" s="103"/>
      <c r="D570" s="20">
        <v>18975342463</v>
      </c>
      <c r="E570" s="16"/>
      <c r="F570" s="20">
        <v>82871232859</v>
      </c>
      <c r="G570" s="16"/>
      <c r="H570" s="16"/>
      <c r="I570" s="16"/>
    </row>
    <row r="571" spans="1:9" ht="21.75" customHeight="1" x14ac:dyDescent="0.2">
      <c r="A571" s="103" t="s">
        <v>484</v>
      </c>
      <c r="B571" s="103"/>
      <c r="D571" s="20">
        <v>84363878516</v>
      </c>
      <c r="E571" s="16"/>
      <c r="F571" s="20">
        <v>264794563420</v>
      </c>
      <c r="G571" s="16"/>
      <c r="H571" s="16"/>
      <c r="I571" s="16"/>
    </row>
    <row r="572" spans="1:9" ht="21.75" customHeight="1" x14ac:dyDescent="0.2">
      <c r="A572" s="103" t="s">
        <v>485</v>
      </c>
      <c r="B572" s="103"/>
      <c r="D572" s="20">
        <v>35999999998</v>
      </c>
      <c r="E572" s="16"/>
      <c r="F572" s="20">
        <v>255287671226</v>
      </c>
      <c r="G572" s="16"/>
      <c r="H572" s="16"/>
      <c r="I572" s="16"/>
    </row>
    <row r="573" spans="1:9" ht="21.75" customHeight="1" x14ac:dyDescent="0.2">
      <c r="A573" s="103" t="s">
        <v>507</v>
      </c>
      <c r="B573" s="103"/>
      <c r="D573" s="20">
        <v>-4302465753</v>
      </c>
      <c r="E573" s="16"/>
      <c r="F573" s="20">
        <v>206603835597</v>
      </c>
      <c r="G573" s="16"/>
      <c r="H573" s="16"/>
      <c r="I573" s="16"/>
    </row>
    <row r="574" spans="1:9" ht="21.75" customHeight="1" x14ac:dyDescent="0.2">
      <c r="A574" s="103" t="s">
        <v>500</v>
      </c>
      <c r="B574" s="103"/>
      <c r="D574" s="20">
        <v>0</v>
      </c>
      <c r="E574" s="16"/>
      <c r="F574" s="20">
        <v>57371970884</v>
      </c>
      <c r="G574" s="16"/>
      <c r="H574" s="16"/>
      <c r="I574" s="16"/>
    </row>
    <row r="575" spans="1:9" ht="21.75" customHeight="1" x14ac:dyDescent="0.2">
      <c r="A575" s="103" t="s">
        <v>734</v>
      </c>
      <c r="B575" s="103"/>
      <c r="D575" s="20">
        <v>0</v>
      </c>
      <c r="E575" s="16"/>
      <c r="F575" s="20">
        <v>27942465709</v>
      </c>
      <c r="G575" s="16"/>
      <c r="H575" s="16"/>
      <c r="I575" s="16"/>
    </row>
    <row r="576" spans="1:9" ht="21.75" customHeight="1" x14ac:dyDescent="0.2">
      <c r="A576" s="103" t="s">
        <v>486</v>
      </c>
      <c r="B576" s="103"/>
      <c r="D576" s="20">
        <v>11095890390</v>
      </c>
      <c r="E576" s="16"/>
      <c r="F576" s="20">
        <v>30698630079</v>
      </c>
      <c r="G576" s="16"/>
      <c r="H576" s="16"/>
      <c r="I576" s="16"/>
    </row>
    <row r="577" spans="1:9" ht="21.75" customHeight="1" x14ac:dyDescent="0.2">
      <c r="A577" s="103" t="s">
        <v>487</v>
      </c>
      <c r="B577" s="103"/>
      <c r="D577" s="20">
        <v>22191780810</v>
      </c>
      <c r="E577" s="16"/>
      <c r="F577" s="20">
        <v>61397260241</v>
      </c>
      <c r="G577" s="16"/>
      <c r="H577" s="16"/>
      <c r="I577" s="16"/>
    </row>
    <row r="578" spans="1:9" ht="21.75" customHeight="1" x14ac:dyDescent="0.2">
      <c r="A578" s="103" t="s">
        <v>488</v>
      </c>
      <c r="B578" s="103"/>
      <c r="D578" s="20">
        <v>22191780810</v>
      </c>
      <c r="E578" s="16"/>
      <c r="F578" s="20">
        <v>61397260241</v>
      </c>
      <c r="G578" s="16"/>
      <c r="H578" s="16"/>
      <c r="I578" s="16"/>
    </row>
    <row r="579" spans="1:9" ht="21.75" customHeight="1" x14ac:dyDescent="0.2">
      <c r="A579" s="103" t="s">
        <v>386</v>
      </c>
      <c r="B579" s="103"/>
      <c r="D579" s="20">
        <v>11095890390</v>
      </c>
      <c r="E579" s="16"/>
      <c r="F579" s="20">
        <v>30698630079</v>
      </c>
      <c r="G579" s="16"/>
      <c r="H579" s="16"/>
      <c r="I579" s="16"/>
    </row>
    <row r="580" spans="1:9" ht="21.75" customHeight="1" x14ac:dyDescent="0.2">
      <c r="A580" s="103" t="s">
        <v>386</v>
      </c>
      <c r="B580" s="103"/>
      <c r="D580" s="20">
        <v>11095890390</v>
      </c>
      <c r="E580" s="16"/>
      <c r="F580" s="20">
        <v>30698630079</v>
      </c>
      <c r="G580" s="16"/>
      <c r="H580" s="16"/>
      <c r="I580" s="16"/>
    </row>
    <row r="581" spans="1:9" ht="21.75" customHeight="1" x14ac:dyDescent="0.2">
      <c r="A581" s="103" t="s">
        <v>386</v>
      </c>
      <c r="B581" s="103"/>
      <c r="D581" s="20">
        <v>11095890390</v>
      </c>
      <c r="E581" s="16"/>
      <c r="F581" s="20">
        <v>30698630079</v>
      </c>
      <c r="G581" s="16"/>
      <c r="H581" s="16"/>
      <c r="I581" s="16"/>
    </row>
    <row r="582" spans="1:9" ht="21.75" customHeight="1" x14ac:dyDescent="0.2">
      <c r="A582" s="103" t="s">
        <v>450</v>
      </c>
      <c r="B582" s="103"/>
      <c r="D582" s="20">
        <v>11095890390</v>
      </c>
      <c r="E582" s="16"/>
      <c r="F582" s="20">
        <v>30698630079</v>
      </c>
      <c r="G582" s="16"/>
      <c r="H582" s="16"/>
      <c r="I582" s="16"/>
    </row>
    <row r="583" spans="1:9" ht="21.75" customHeight="1" x14ac:dyDescent="0.2">
      <c r="A583" s="103" t="s">
        <v>452</v>
      </c>
      <c r="B583" s="103"/>
      <c r="D583" s="20">
        <v>-491506849</v>
      </c>
      <c r="E583" s="16"/>
      <c r="F583" s="20">
        <v>22117808205</v>
      </c>
      <c r="G583" s="16"/>
      <c r="H583" s="16"/>
      <c r="I583" s="16"/>
    </row>
    <row r="584" spans="1:9" ht="21.75" customHeight="1" x14ac:dyDescent="0.2">
      <c r="A584" s="103" t="s">
        <v>734</v>
      </c>
      <c r="B584" s="103"/>
      <c r="D584" s="20">
        <v>0</v>
      </c>
      <c r="E584" s="16"/>
      <c r="F584" s="20">
        <v>42193972558</v>
      </c>
      <c r="G584" s="16"/>
      <c r="H584" s="16"/>
      <c r="I584" s="16"/>
    </row>
    <row r="585" spans="1:9" ht="21.75" customHeight="1" x14ac:dyDescent="0.2">
      <c r="A585" s="103" t="s">
        <v>484</v>
      </c>
      <c r="B585" s="103"/>
      <c r="D585" s="20">
        <v>33433903469</v>
      </c>
      <c r="E585" s="16"/>
      <c r="F585" s="20">
        <v>94936369221</v>
      </c>
      <c r="G585" s="16"/>
      <c r="H585" s="16"/>
      <c r="I585" s="16"/>
    </row>
    <row r="586" spans="1:9" ht="21.75" customHeight="1" x14ac:dyDescent="0.2">
      <c r="A586" s="103" t="s">
        <v>484</v>
      </c>
      <c r="B586" s="103"/>
      <c r="D586" s="20">
        <v>75938480433</v>
      </c>
      <c r="E586" s="16"/>
      <c r="F586" s="20">
        <v>193220532608</v>
      </c>
      <c r="G586" s="16"/>
      <c r="H586" s="16"/>
      <c r="I586" s="16"/>
    </row>
    <row r="587" spans="1:9" ht="21.75" customHeight="1" x14ac:dyDescent="0.2">
      <c r="A587" s="103" t="s">
        <v>481</v>
      </c>
      <c r="B587" s="103"/>
      <c r="D587" s="20">
        <v>40512328740</v>
      </c>
      <c r="E587" s="16"/>
      <c r="F587" s="20">
        <v>102710948625</v>
      </c>
      <c r="G587" s="16"/>
      <c r="H587" s="16"/>
      <c r="I587" s="16"/>
    </row>
    <row r="588" spans="1:9" ht="21.75" customHeight="1" x14ac:dyDescent="0.2">
      <c r="A588" s="103" t="s">
        <v>489</v>
      </c>
      <c r="B588" s="103"/>
      <c r="D588" s="20">
        <v>8876712300</v>
      </c>
      <c r="E588" s="16"/>
      <c r="F588" s="20">
        <v>22487671160</v>
      </c>
      <c r="G588" s="16"/>
      <c r="H588" s="16"/>
      <c r="I588" s="16"/>
    </row>
    <row r="589" spans="1:9" ht="21.75" customHeight="1" x14ac:dyDescent="0.2">
      <c r="A589" s="103" t="s">
        <v>468</v>
      </c>
      <c r="B589" s="103"/>
      <c r="D589" s="20">
        <v>10947945185</v>
      </c>
      <c r="E589" s="16"/>
      <c r="F589" s="20">
        <v>27961643783</v>
      </c>
      <c r="G589" s="16"/>
      <c r="H589" s="16"/>
      <c r="I589" s="16"/>
    </row>
    <row r="590" spans="1:9" ht="21.75" customHeight="1" x14ac:dyDescent="0.2">
      <c r="A590" s="103" t="s">
        <v>490</v>
      </c>
      <c r="B590" s="103"/>
      <c r="D590" s="20">
        <v>6657534240</v>
      </c>
      <c r="E590" s="16"/>
      <c r="F590" s="20">
        <v>16865753408</v>
      </c>
      <c r="G590" s="16"/>
      <c r="H590" s="16"/>
      <c r="I590" s="16"/>
    </row>
    <row r="591" spans="1:9" ht="21.75" customHeight="1" x14ac:dyDescent="0.2">
      <c r="A591" s="103" t="s">
        <v>491</v>
      </c>
      <c r="B591" s="103"/>
      <c r="D591" s="20">
        <v>22191780810</v>
      </c>
      <c r="E591" s="16"/>
      <c r="F591" s="20">
        <v>56219178052</v>
      </c>
      <c r="G591" s="16"/>
      <c r="H591" s="16"/>
      <c r="I591" s="16"/>
    </row>
    <row r="592" spans="1:9" ht="21.75" customHeight="1" x14ac:dyDescent="0.2">
      <c r="A592" s="103" t="s">
        <v>492</v>
      </c>
      <c r="B592" s="103"/>
      <c r="D592" s="20">
        <v>11095890390</v>
      </c>
      <c r="E592" s="16"/>
      <c r="F592" s="20">
        <v>28109588988</v>
      </c>
      <c r="G592" s="16"/>
      <c r="H592" s="16"/>
      <c r="I592" s="16"/>
    </row>
    <row r="593" spans="1:9" ht="21.75" customHeight="1" x14ac:dyDescent="0.2">
      <c r="A593" s="103" t="s">
        <v>493</v>
      </c>
      <c r="B593" s="103"/>
      <c r="D593" s="20">
        <v>38856164383</v>
      </c>
      <c r="E593" s="16"/>
      <c r="F593" s="20">
        <v>96184931473</v>
      </c>
      <c r="G593" s="16"/>
      <c r="H593" s="16"/>
      <c r="I593" s="16"/>
    </row>
    <row r="594" spans="1:9" ht="21.75" customHeight="1" x14ac:dyDescent="0.2">
      <c r="A594" s="103" t="s">
        <v>452</v>
      </c>
      <c r="B594" s="103"/>
      <c r="D594" s="20">
        <v>-1310684931</v>
      </c>
      <c r="E594" s="16"/>
      <c r="F594" s="20">
        <v>41941917792</v>
      </c>
      <c r="G594" s="16"/>
      <c r="H594" s="16"/>
      <c r="I594" s="16"/>
    </row>
    <row r="595" spans="1:9" ht="21.75" customHeight="1" x14ac:dyDescent="0.2">
      <c r="A595" s="103" t="s">
        <v>503</v>
      </c>
      <c r="B595" s="103"/>
      <c r="D595" s="20">
        <v>0</v>
      </c>
      <c r="E595" s="16"/>
      <c r="F595" s="20">
        <v>22931506837</v>
      </c>
      <c r="G595" s="16"/>
      <c r="H595" s="16"/>
      <c r="I595" s="16"/>
    </row>
    <row r="596" spans="1:9" ht="21.75" customHeight="1" x14ac:dyDescent="0.2">
      <c r="A596" s="103" t="s">
        <v>393</v>
      </c>
      <c r="B596" s="103"/>
      <c r="D596" s="20">
        <v>13315068480</v>
      </c>
      <c r="E596" s="16"/>
      <c r="F596" s="20">
        <v>27961643808</v>
      </c>
      <c r="G596" s="16"/>
      <c r="H596" s="16"/>
      <c r="I596" s="16"/>
    </row>
    <row r="597" spans="1:9" ht="21.75" customHeight="1" x14ac:dyDescent="0.2">
      <c r="A597" s="103" t="s">
        <v>483</v>
      </c>
      <c r="B597" s="103"/>
      <c r="D597" s="20">
        <v>25394520542</v>
      </c>
      <c r="E597" s="16"/>
      <c r="F597" s="20">
        <v>45054794510</v>
      </c>
      <c r="G597" s="16"/>
      <c r="H597" s="16"/>
      <c r="I597" s="16"/>
    </row>
    <row r="598" spans="1:9" ht="21.75" customHeight="1" x14ac:dyDescent="0.2">
      <c r="A598" s="103" t="s">
        <v>452</v>
      </c>
      <c r="B598" s="103"/>
      <c r="D598" s="20">
        <v>25394520542</v>
      </c>
      <c r="E598" s="16"/>
      <c r="F598" s="20">
        <v>44235616428</v>
      </c>
      <c r="G598" s="16"/>
      <c r="H598" s="16"/>
      <c r="I598" s="16"/>
    </row>
    <row r="599" spans="1:9" ht="21.75" customHeight="1" x14ac:dyDescent="0.2">
      <c r="A599" s="103" t="s">
        <v>494</v>
      </c>
      <c r="B599" s="103"/>
      <c r="D599" s="20">
        <v>16052054789</v>
      </c>
      <c r="E599" s="16"/>
      <c r="F599" s="20">
        <v>27443835607</v>
      </c>
      <c r="G599" s="16"/>
      <c r="H599" s="16"/>
      <c r="I599" s="16"/>
    </row>
    <row r="600" spans="1:9" ht="21.75" customHeight="1" x14ac:dyDescent="0.2">
      <c r="A600" s="103" t="s">
        <v>495</v>
      </c>
      <c r="B600" s="103"/>
      <c r="D600" s="20">
        <v>26328767108</v>
      </c>
      <c r="E600" s="16"/>
      <c r="F600" s="20">
        <v>43315068468</v>
      </c>
      <c r="G600" s="16"/>
      <c r="H600" s="16"/>
      <c r="I600" s="16"/>
    </row>
    <row r="601" spans="1:9" ht="21.75" customHeight="1" x14ac:dyDescent="0.2">
      <c r="A601" s="103" t="s">
        <v>436</v>
      </c>
      <c r="B601" s="103"/>
      <c r="D601" s="20">
        <v>25073972602</v>
      </c>
      <c r="E601" s="16"/>
      <c r="F601" s="20">
        <v>39961643819</v>
      </c>
      <c r="G601" s="16"/>
      <c r="H601" s="16"/>
      <c r="I601" s="16"/>
    </row>
    <row r="602" spans="1:9" ht="21.75" customHeight="1" x14ac:dyDescent="0.2">
      <c r="A602" s="103" t="s">
        <v>496</v>
      </c>
      <c r="B602" s="103"/>
      <c r="D602" s="20">
        <v>12287671235</v>
      </c>
      <c r="E602" s="16"/>
      <c r="F602" s="20">
        <v>27032876711</v>
      </c>
      <c r="G602" s="16"/>
      <c r="H602" s="16"/>
      <c r="I602" s="16"/>
    </row>
    <row r="603" spans="1:9" ht="21.75" customHeight="1" x14ac:dyDescent="0.2">
      <c r="A603" s="103" t="s">
        <v>497</v>
      </c>
      <c r="B603" s="103"/>
      <c r="D603" s="20">
        <v>22879452050</v>
      </c>
      <c r="E603" s="16"/>
      <c r="F603" s="20">
        <v>36805479444</v>
      </c>
      <c r="G603" s="16"/>
      <c r="H603" s="16"/>
      <c r="I603" s="16"/>
    </row>
    <row r="604" spans="1:9" ht="21.75" customHeight="1" x14ac:dyDescent="0.2">
      <c r="A604" s="103" t="s">
        <v>493</v>
      </c>
      <c r="B604" s="103"/>
      <c r="D604" s="20">
        <v>142260273951</v>
      </c>
      <c r="E604" s="16"/>
      <c r="F604" s="20">
        <v>221671232843</v>
      </c>
      <c r="G604" s="16"/>
      <c r="H604" s="16"/>
      <c r="I604" s="16"/>
    </row>
    <row r="605" spans="1:9" ht="21.75" customHeight="1" x14ac:dyDescent="0.2">
      <c r="A605" s="103" t="s">
        <v>498</v>
      </c>
      <c r="B605" s="103"/>
      <c r="D605" s="20">
        <v>17202739722</v>
      </c>
      <c r="E605" s="16"/>
      <c r="F605" s="20">
        <v>31128767116</v>
      </c>
      <c r="G605" s="16"/>
      <c r="H605" s="16"/>
      <c r="I605" s="16"/>
    </row>
    <row r="606" spans="1:9" ht="21.75" customHeight="1" x14ac:dyDescent="0.2">
      <c r="A606" s="103" t="s">
        <v>496</v>
      </c>
      <c r="B606" s="103"/>
      <c r="D606" s="20">
        <v>13516438353</v>
      </c>
      <c r="E606" s="16"/>
      <c r="F606" s="20">
        <v>27442465747</v>
      </c>
      <c r="G606" s="16"/>
      <c r="H606" s="16"/>
      <c r="I606" s="16"/>
    </row>
    <row r="607" spans="1:9" ht="21.75" customHeight="1" x14ac:dyDescent="0.2">
      <c r="A607" s="103" t="s">
        <v>499</v>
      </c>
      <c r="B607" s="103"/>
      <c r="D607" s="20">
        <v>11465753403</v>
      </c>
      <c r="E607" s="16"/>
      <c r="F607" s="20">
        <v>17753424624</v>
      </c>
      <c r="G607" s="16"/>
      <c r="H607" s="16"/>
      <c r="I607" s="16"/>
    </row>
    <row r="608" spans="1:9" ht="21.75" customHeight="1" x14ac:dyDescent="0.2">
      <c r="A608" s="103" t="s">
        <v>500</v>
      </c>
      <c r="B608" s="103"/>
      <c r="D608" s="20">
        <v>50136986295</v>
      </c>
      <c r="E608" s="16"/>
      <c r="F608" s="20">
        <v>73643835609</v>
      </c>
      <c r="G608" s="16"/>
      <c r="H608" s="16"/>
      <c r="I608" s="16"/>
    </row>
    <row r="609" spans="1:9" ht="21.75" customHeight="1" x14ac:dyDescent="0.2">
      <c r="A609" s="103" t="s">
        <v>501</v>
      </c>
      <c r="B609" s="103"/>
      <c r="D609" s="20">
        <v>13254794533</v>
      </c>
      <c r="E609" s="16"/>
      <c r="F609" s="20">
        <v>18775342475</v>
      </c>
      <c r="G609" s="16"/>
      <c r="H609" s="16"/>
      <c r="I609" s="16"/>
    </row>
    <row r="610" spans="1:9" ht="21.75" customHeight="1" x14ac:dyDescent="0.2">
      <c r="A610" s="103" t="s">
        <v>502</v>
      </c>
      <c r="B610" s="103"/>
      <c r="D610" s="20">
        <v>8527123275</v>
      </c>
      <c r="E610" s="16"/>
      <c r="F610" s="20">
        <v>14268493130</v>
      </c>
      <c r="G610" s="16"/>
      <c r="H610" s="16"/>
      <c r="I610" s="16"/>
    </row>
    <row r="611" spans="1:9" ht="21.75" customHeight="1" x14ac:dyDescent="0.2">
      <c r="A611" s="103" t="s">
        <v>436</v>
      </c>
      <c r="B611" s="103"/>
      <c r="D611" s="20">
        <v>33123287650</v>
      </c>
      <c r="E611" s="16"/>
      <c r="F611" s="20">
        <v>45945205450</v>
      </c>
      <c r="G611" s="16"/>
      <c r="H611" s="16"/>
      <c r="I611" s="16"/>
    </row>
    <row r="612" spans="1:9" ht="21.75" customHeight="1" x14ac:dyDescent="0.2">
      <c r="A612" s="103" t="s">
        <v>503</v>
      </c>
      <c r="B612" s="103"/>
      <c r="D612" s="20">
        <v>34520547947</v>
      </c>
      <c r="E612" s="16"/>
      <c r="F612" s="20">
        <v>49315068491</v>
      </c>
      <c r="G612" s="16"/>
      <c r="H612" s="16"/>
      <c r="I612" s="16"/>
    </row>
    <row r="613" spans="1:9" ht="21.75" customHeight="1" x14ac:dyDescent="0.2">
      <c r="A613" s="103" t="s">
        <v>504</v>
      </c>
      <c r="B613" s="103"/>
      <c r="D613" s="20">
        <v>27184931487</v>
      </c>
      <c r="E613" s="16"/>
      <c r="F613" s="20">
        <v>40130136957</v>
      </c>
      <c r="G613" s="16"/>
      <c r="H613" s="16"/>
      <c r="I613" s="16"/>
    </row>
    <row r="614" spans="1:9" ht="21.75" customHeight="1" x14ac:dyDescent="0.2">
      <c r="A614" s="103" t="s">
        <v>505</v>
      </c>
      <c r="B614" s="103"/>
      <c r="D614" s="20">
        <v>27184931487</v>
      </c>
      <c r="E614" s="16"/>
      <c r="F614" s="20">
        <v>40130136957</v>
      </c>
      <c r="G614" s="16"/>
      <c r="H614" s="16"/>
      <c r="I614" s="16"/>
    </row>
    <row r="615" spans="1:9" ht="21.75" customHeight="1" x14ac:dyDescent="0.2">
      <c r="A615" s="103" t="s">
        <v>436</v>
      </c>
      <c r="B615" s="103"/>
      <c r="D615" s="20">
        <v>27602739698</v>
      </c>
      <c r="E615" s="16"/>
      <c r="F615" s="20">
        <v>36506849278</v>
      </c>
      <c r="G615" s="16"/>
      <c r="H615" s="16"/>
      <c r="I615" s="16"/>
    </row>
    <row r="616" spans="1:9" ht="21.75" customHeight="1" x14ac:dyDescent="0.2">
      <c r="A616" s="103" t="s">
        <v>459</v>
      </c>
      <c r="B616" s="103"/>
      <c r="D616" s="20">
        <v>22601123283</v>
      </c>
      <c r="E616" s="16"/>
      <c r="F616" s="20">
        <v>29162739720</v>
      </c>
      <c r="G616" s="16"/>
      <c r="H616" s="16"/>
      <c r="I616" s="16"/>
    </row>
    <row r="617" spans="1:9" ht="21.75" customHeight="1" x14ac:dyDescent="0.2">
      <c r="A617" s="103" t="s">
        <v>507</v>
      </c>
      <c r="B617" s="103"/>
      <c r="D617" s="20">
        <v>158730864046</v>
      </c>
      <c r="E617" s="16"/>
      <c r="F617" s="20">
        <v>166555521580</v>
      </c>
      <c r="G617" s="16"/>
      <c r="H617" s="16"/>
      <c r="I617" s="16"/>
    </row>
    <row r="618" spans="1:9" ht="21.75" customHeight="1" x14ac:dyDescent="0.2">
      <c r="A618" s="103" t="s">
        <v>452</v>
      </c>
      <c r="B618" s="103"/>
      <c r="D618" s="20">
        <v>63486301355</v>
      </c>
      <c r="E618" s="16"/>
      <c r="F618" s="20">
        <v>67582191765</v>
      </c>
      <c r="G618" s="16"/>
      <c r="H618" s="16"/>
      <c r="I618" s="16"/>
    </row>
    <row r="619" spans="1:9" ht="21.75" customHeight="1" x14ac:dyDescent="0.2">
      <c r="A619" s="103" t="s">
        <v>508</v>
      </c>
      <c r="B619" s="103"/>
      <c r="D619" s="20">
        <v>11465753403</v>
      </c>
      <c r="E619" s="16"/>
      <c r="F619" s="20">
        <v>11835616416</v>
      </c>
      <c r="G619" s="16"/>
      <c r="H619" s="16"/>
      <c r="I619" s="16"/>
    </row>
    <row r="620" spans="1:9" ht="21.75" customHeight="1" x14ac:dyDescent="0.2">
      <c r="A620" s="103" t="s">
        <v>459</v>
      </c>
      <c r="B620" s="103"/>
      <c r="D620" s="20">
        <v>21458369849</v>
      </c>
      <c r="E620" s="16"/>
      <c r="F620" s="20">
        <v>22150575328</v>
      </c>
      <c r="G620" s="16"/>
      <c r="H620" s="16"/>
      <c r="I620" s="16"/>
    </row>
    <row r="621" spans="1:9" ht="21.75" customHeight="1" x14ac:dyDescent="0.2">
      <c r="A621" s="103" t="s">
        <v>483</v>
      </c>
      <c r="B621" s="103"/>
      <c r="D621" s="20">
        <v>39812054769</v>
      </c>
      <c r="E621" s="16"/>
      <c r="F621" s="20">
        <v>39812054769</v>
      </c>
      <c r="G621" s="16"/>
      <c r="H621" s="16"/>
      <c r="I621" s="16"/>
    </row>
    <row r="622" spans="1:9" ht="21.75" customHeight="1" x14ac:dyDescent="0.2">
      <c r="A622" s="103" t="s">
        <v>509</v>
      </c>
      <c r="B622" s="103"/>
      <c r="D622" s="20">
        <v>21298630132</v>
      </c>
      <c r="E622" s="16"/>
      <c r="F622" s="20">
        <v>21298630132</v>
      </c>
      <c r="G622" s="16"/>
      <c r="H622" s="16"/>
      <c r="I622" s="16"/>
    </row>
    <row r="623" spans="1:9" ht="21.75" customHeight="1" x14ac:dyDescent="0.2">
      <c r="A623" s="103" t="s">
        <v>459</v>
      </c>
      <c r="B623" s="103"/>
      <c r="D623" s="20">
        <v>44727123272</v>
      </c>
      <c r="E623" s="16"/>
      <c r="F623" s="20">
        <v>44727123272</v>
      </c>
      <c r="G623" s="16"/>
      <c r="H623" s="16"/>
      <c r="I623" s="16"/>
    </row>
    <row r="624" spans="1:9" ht="21.75" customHeight="1" x14ac:dyDescent="0.2">
      <c r="A624" s="103" t="s">
        <v>493</v>
      </c>
      <c r="B624" s="103"/>
      <c r="D624" s="20">
        <v>25394520547</v>
      </c>
      <c r="E624" s="16"/>
      <c r="F624" s="20">
        <v>25394520547</v>
      </c>
      <c r="G624" s="16"/>
      <c r="H624" s="16"/>
      <c r="I624" s="16"/>
    </row>
    <row r="625" spans="1:9" ht="21.75" customHeight="1" x14ac:dyDescent="0.2">
      <c r="A625" s="103" t="s">
        <v>484</v>
      </c>
      <c r="B625" s="103"/>
      <c r="D625" s="20">
        <v>32273972584</v>
      </c>
      <c r="E625" s="16"/>
      <c r="F625" s="20">
        <v>32273972584</v>
      </c>
      <c r="G625" s="16"/>
      <c r="H625" s="16"/>
      <c r="I625" s="16"/>
    </row>
    <row r="626" spans="1:9" ht="21.75" customHeight="1" x14ac:dyDescent="0.2">
      <c r="A626" s="103" t="s">
        <v>500</v>
      </c>
      <c r="B626" s="103"/>
      <c r="D626" s="20">
        <v>12493150674</v>
      </c>
      <c r="E626" s="16"/>
      <c r="F626" s="20">
        <v>12493150674</v>
      </c>
      <c r="G626" s="16"/>
      <c r="H626" s="16"/>
      <c r="I626" s="16"/>
    </row>
    <row r="627" spans="1:9" ht="21.75" customHeight="1" x14ac:dyDescent="0.2">
      <c r="A627" s="103" t="s">
        <v>484</v>
      </c>
      <c r="B627" s="103"/>
      <c r="D627" s="20">
        <v>64799342464</v>
      </c>
      <c r="E627" s="16"/>
      <c r="F627" s="20">
        <v>64799342464</v>
      </c>
      <c r="G627" s="16"/>
      <c r="H627" s="16"/>
      <c r="I627" s="16"/>
    </row>
    <row r="628" spans="1:9" ht="21.75" customHeight="1" x14ac:dyDescent="0.2">
      <c r="A628" s="103" t="s">
        <v>452</v>
      </c>
      <c r="B628" s="103"/>
      <c r="D628" s="20">
        <v>8601369861</v>
      </c>
      <c r="E628" s="16"/>
      <c r="F628" s="20">
        <v>8601369861</v>
      </c>
      <c r="G628" s="16"/>
      <c r="H628" s="16"/>
      <c r="I628" s="16"/>
    </row>
    <row r="629" spans="1:9" ht="21.75" customHeight="1" x14ac:dyDescent="0.2">
      <c r="A629" s="103" t="s">
        <v>459</v>
      </c>
      <c r="B629" s="103"/>
      <c r="D629" s="20">
        <v>9830136984</v>
      </c>
      <c r="E629" s="16"/>
      <c r="F629" s="20">
        <v>9830136984</v>
      </c>
      <c r="G629" s="16"/>
      <c r="H629" s="16"/>
      <c r="I629" s="16"/>
    </row>
    <row r="630" spans="1:9" ht="21.75" customHeight="1" x14ac:dyDescent="0.2">
      <c r="A630" s="103" t="s">
        <v>500</v>
      </c>
      <c r="B630" s="103"/>
      <c r="D630" s="20">
        <v>7890410958</v>
      </c>
      <c r="E630" s="16"/>
      <c r="F630" s="20">
        <v>7890410958</v>
      </c>
      <c r="G630" s="16"/>
      <c r="H630" s="16"/>
      <c r="I630" s="16"/>
    </row>
    <row r="631" spans="1:9" ht="21.75" customHeight="1" x14ac:dyDescent="0.2">
      <c r="A631" s="103" t="s">
        <v>436</v>
      </c>
      <c r="B631" s="103"/>
      <c r="D631" s="20">
        <v>2564383560</v>
      </c>
      <c r="E631" s="16"/>
      <c r="F631" s="20">
        <v>2564383560</v>
      </c>
      <c r="G631" s="16"/>
      <c r="H631" s="16"/>
      <c r="I631" s="16"/>
    </row>
    <row r="632" spans="1:9" ht="21.75" customHeight="1" x14ac:dyDescent="0.2">
      <c r="A632" s="103" t="s">
        <v>510</v>
      </c>
      <c r="B632" s="103"/>
      <c r="D632" s="20">
        <v>4710273970</v>
      </c>
      <c r="E632" s="16"/>
      <c r="F632" s="20">
        <v>4710273970</v>
      </c>
      <c r="G632" s="16"/>
      <c r="H632" s="16"/>
      <c r="I632" s="16"/>
    </row>
    <row r="633" spans="1:9" ht="21.75" customHeight="1" x14ac:dyDescent="0.2">
      <c r="A633" s="103" t="s">
        <v>493</v>
      </c>
      <c r="B633" s="103"/>
      <c r="D633" s="20">
        <v>15780821916</v>
      </c>
      <c r="E633" s="16"/>
      <c r="F633" s="20">
        <v>15780821916</v>
      </c>
      <c r="G633" s="16"/>
      <c r="H633" s="16"/>
      <c r="I633" s="16"/>
    </row>
    <row r="634" spans="1:9" ht="21.75" customHeight="1" x14ac:dyDescent="0.2">
      <c r="A634" s="105" t="s">
        <v>483</v>
      </c>
      <c r="B634" s="105"/>
      <c r="D634" s="22">
        <v>1818575342</v>
      </c>
      <c r="E634" s="16"/>
      <c r="F634" s="22">
        <v>1818575342</v>
      </c>
      <c r="G634" s="16"/>
      <c r="H634" s="16"/>
      <c r="I634" s="16"/>
    </row>
    <row r="635" spans="1:9" ht="21.75" customHeight="1" x14ac:dyDescent="0.2">
      <c r="A635" s="106" t="s">
        <v>65</v>
      </c>
      <c r="B635" s="106"/>
      <c r="D635" s="24">
        <v>4506680425339</v>
      </c>
      <c r="E635" s="16"/>
      <c r="F635" s="24">
        <f>SUM(F8:F634)</f>
        <v>56943333367659</v>
      </c>
      <c r="G635" s="16"/>
      <c r="H635" s="16"/>
      <c r="I635" s="16"/>
    </row>
  </sheetData>
  <mergeCells count="635">
    <mergeCell ref="A1:G1"/>
    <mergeCell ref="A2:G2"/>
    <mergeCell ref="A3:G3"/>
    <mergeCell ref="B5:G5"/>
    <mergeCell ref="D6:E6"/>
    <mergeCell ref="F6:G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A120:B120"/>
    <mergeCell ref="A121:B121"/>
    <mergeCell ref="A122:B122"/>
    <mergeCell ref="A123:B123"/>
    <mergeCell ref="A124:B124"/>
    <mergeCell ref="A125:B125"/>
    <mergeCell ref="A126:B126"/>
    <mergeCell ref="A127:B127"/>
    <mergeCell ref="A128:B128"/>
    <mergeCell ref="A129:B129"/>
    <mergeCell ref="A130:B130"/>
    <mergeCell ref="A131:B131"/>
    <mergeCell ref="A132:B132"/>
    <mergeCell ref="A133:B133"/>
    <mergeCell ref="A134:B134"/>
    <mergeCell ref="A135:B135"/>
    <mergeCell ref="A136:B136"/>
    <mergeCell ref="A137:B137"/>
    <mergeCell ref="A138:B138"/>
    <mergeCell ref="A139:B139"/>
    <mergeCell ref="A140:B140"/>
    <mergeCell ref="A141:B141"/>
    <mergeCell ref="A142:B142"/>
    <mergeCell ref="A143:B143"/>
    <mergeCell ref="A144:B144"/>
    <mergeCell ref="A145:B145"/>
    <mergeCell ref="A146:B146"/>
    <mergeCell ref="A147:B147"/>
    <mergeCell ref="A148:B148"/>
    <mergeCell ref="A149:B149"/>
    <mergeCell ref="A150:B150"/>
    <mergeCell ref="A151:B151"/>
    <mergeCell ref="A152:B152"/>
    <mergeCell ref="A153:B153"/>
    <mergeCell ref="A154:B154"/>
    <mergeCell ref="A155:B155"/>
    <mergeCell ref="A156:B156"/>
    <mergeCell ref="A157:B157"/>
    <mergeCell ref="A158:B158"/>
    <mergeCell ref="A159:B159"/>
    <mergeCell ref="A160:B160"/>
    <mergeCell ref="A161:B161"/>
    <mergeCell ref="A162:B162"/>
    <mergeCell ref="A163:B163"/>
    <mergeCell ref="A164:B164"/>
    <mergeCell ref="A165:B165"/>
    <mergeCell ref="A166:B166"/>
    <mergeCell ref="A167:B167"/>
    <mergeCell ref="A168:B168"/>
    <mergeCell ref="A169:B169"/>
    <mergeCell ref="A170:B170"/>
    <mergeCell ref="A171:B171"/>
    <mergeCell ref="A172:B172"/>
    <mergeCell ref="A173:B173"/>
    <mergeCell ref="A174:B174"/>
    <mergeCell ref="A175:B175"/>
    <mergeCell ref="A176:B176"/>
    <mergeCell ref="A177:B177"/>
    <mergeCell ref="A178:B178"/>
    <mergeCell ref="A179:B179"/>
    <mergeCell ref="A180:B180"/>
    <mergeCell ref="A181:B181"/>
    <mergeCell ref="A182:B182"/>
    <mergeCell ref="A183:B183"/>
    <mergeCell ref="A184:B184"/>
    <mergeCell ref="A185:B185"/>
    <mergeCell ref="A186:B186"/>
    <mergeCell ref="A187:B187"/>
    <mergeCell ref="A188:B188"/>
    <mergeCell ref="A189:B189"/>
    <mergeCell ref="A190:B190"/>
    <mergeCell ref="A191:B191"/>
    <mergeCell ref="A192:B192"/>
    <mergeCell ref="A193:B193"/>
    <mergeCell ref="A194:B194"/>
    <mergeCell ref="A195:B195"/>
    <mergeCell ref="A196:B196"/>
    <mergeCell ref="A197:B197"/>
    <mergeCell ref="A198:B198"/>
    <mergeCell ref="A199:B199"/>
    <mergeCell ref="A200:B200"/>
    <mergeCell ref="A201:B201"/>
    <mergeCell ref="A202:B202"/>
    <mergeCell ref="A203:B203"/>
    <mergeCell ref="A204:B204"/>
    <mergeCell ref="A205:B205"/>
    <mergeCell ref="A206:B206"/>
    <mergeCell ref="A207:B207"/>
    <mergeCell ref="A208:B208"/>
    <mergeCell ref="A209:B209"/>
    <mergeCell ref="A210:B210"/>
    <mergeCell ref="A211:B211"/>
    <mergeCell ref="A212:B212"/>
    <mergeCell ref="A213:B213"/>
    <mergeCell ref="A214:B214"/>
    <mergeCell ref="A215:B215"/>
    <mergeCell ref="A216:B216"/>
    <mergeCell ref="A217:B217"/>
    <mergeCell ref="A218:B218"/>
    <mergeCell ref="A219:B219"/>
    <mergeCell ref="A220:B220"/>
    <mergeCell ref="A221:B221"/>
    <mergeCell ref="A222:B222"/>
    <mergeCell ref="A223:B223"/>
    <mergeCell ref="A224:B224"/>
    <mergeCell ref="A225:B225"/>
    <mergeCell ref="A226:B226"/>
    <mergeCell ref="A227:B227"/>
    <mergeCell ref="A228:B228"/>
    <mergeCell ref="A229:B229"/>
    <mergeCell ref="A230:B230"/>
    <mergeCell ref="A231:B231"/>
    <mergeCell ref="A232:B232"/>
    <mergeCell ref="A233:B233"/>
    <mergeCell ref="A234:B234"/>
    <mergeCell ref="A235:B235"/>
    <mergeCell ref="A236:B236"/>
    <mergeCell ref="A237:B237"/>
    <mergeCell ref="A238:B238"/>
    <mergeCell ref="A239:B239"/>
    <mergeCell ref="A240:B240"/>
    <mergeCell ref="A241:B241"/>
    <mergeCell ref="A242:B242"/>
    <mergeCell ref="A243:B243"/>
    <mergeCell ref="A244:B244"/>
    <mergeCell ref="A245:B245"/>
    <mergeCell ref="A246:B246"/>
    <mergeCell ref="A247:B247"/>
    <mergeCell ref="A248:B248"/>
    <mergeCell ref="A249:B249"/>
    <mergeCell ref="A250:B250"/>
    <mergeCell ref="A251:B251"/>
    <mergeCell ref="A252:B252"/>
    <mergeCell ref="A253:B253"/>
    <mergeCell ref="A254:B254"/>
    <mergeCell ref="A255:B255"/>
    <mergeCell ref="A256:B256"/>
    <mergeCell ref="A257:B257"/>
    <mergeCell ref="A258:B258"/>
    <mergeCell ref="A259:B259"/>
    <mergeCell ref="A260:B260"/>
    <mergeCell ref="A261:B261"/>
    <mergeCell ref="A262:B262"/>
    <mergeCell ref="A263:B263"/>
    <mergeCell ref="A264:B264"/>
    <mergeCell ref="A265:B265"/>
    <mergeCell ref="A266:B266"/>
    <mergeCell ref="A267:B267"/>
    <mergeCell ref="A268:B268"/>
    <mergeCell ref="A269:B269"/>
    <mergeCell ref="A270:B270"/>
    <mergeCell ref="A271:B271"/>
    <mergeCell ref="A272:B272"/>
    <mergeCell ref="A273:B273"/>
    <mergeCell ref="A274:B274"/>
    <mergeCell ref="A275:B275"/>
    <mergeCell ref="A276:B276"/>
    <mergeCell ref="A277:B277"/>
    <mergeCell ref="A278:B278"/>
    <mergeCell ref="A279:B279"/>
    <mergeCell ref="A280:B280"/>
    <mergeCell ref="A281:B281"/>
    <mergeCell ref="A282:B282"/>
    <mergeCell ref="A283:B283"/>
    <mergeCell ref="A284:B284"/>
    <mergeCell ref="A285:B285"/>
    <mergeCell ref="A286:B286"/>
    <mergeCell ref="A287:B287"/>
    <mergeCell ref="A288:B288"/>
    <mergeCell ref="A289:B289"/>
    <mergeCell ref="A290:B290"/>
    <mergeCell ref="A291:B291"/>
    <mergeCell ref="A292:B292"/>
    <mergeCell ref="A293:B293"/>
    <mergeCell ref="A294:B294"/>
    <mergeCell ref="A295:B295"/>
    <mergeCell ref="A296:B296"/>
    <mergeCell ref="A297:B297"/>
    <mergeCell ref="A298:B298"/>
    <mergeCell ref="A299:B299"/>
    <mergeCell ref="A300:B300"/>
    <mergeCell ref="A301:B301"/>
    <mergeCell ref="A302:B302"/>
    <mergeCell ref="A303:B303"/>
    <mergeCell ref="A304:B304"/>
    <mergeCell ref="A305:B305"/>
    <mergeCell ref="A306:B306"/>
    <mergeCell ref="A307:B307"/>
    <mergeCell ref="A308:B308"/>
    <mergeCell ref="A309:B309"/>
    <mergeCell ref="A310:B310"/>
    <mergeCell ref="A311:B311"/>
    <mergeCell ref="A312:B312"/>
    <mergeCell ref="A313:B313"/>
    <mergeCell ref="A314:B314"/>
    <mergeCell ref="A315:B315"/>
    <mergeCell ref="A316:B316"/>
    <mergeCell ref="A317:B317"/>
    <mergeCell ref="A318:B318"/>
    <mergeCell ref="A319:B319"/>
    <mergeCell ref="A320:B320"/>
    <mergeCell ref="A321:B321"/>
    <mergeCell ref="A322:B322"/>
    <mergeCell ref="A323:B323"/>
    <mergeCell ref="A324:B324"/>
    <mergeCell ref="A325:B325"/>
    <mergeCell ref="A326:B326"/>
    <mergeCell ref="A327:B327"/>
    <mergeCell ref="A328:B328"/>
    <mergeCell ref="A329:B329"/>
    <mergeCell ref="A330:B330"/>
    <mergeCell ref="A331:B331"/>
    <mergeCell ref="A332:B332"/>
    <mergeCell ref="A333:B333"/>
    <mergeCell ref="A334:B334"/>
    <mergeCell ref="A335:B335"/>
    <mergeCell ref="A336:B336"/>
    <mergeCell ref="A337:B337"/>
    <mergeCell ref="A338:B338"/>
    <mergeCell ref="A339:B339"/>
    <mergeCell ref="A340:B340"/>
    <mergeCell ref="A341:B341"/>
    <mergeCell ref="A342:B342"/>
    <mergeCell ref="A343:B343"/>
    <mergeCell ref="A344:B344"/>
    <mergeCell ref="A345:B345"/>
    <mergeCell ref="A346:B346"/>
    <mergeCell ref="A347:B347"/>
    <mergeCell ref="A348:B348"/>
    <mergeCell ref="A349:B349"/>
    <mergeCell ref="A350:B350"/>
    <mergeCell ref="A351:B351"/>
    <mergeCell ref="A352:B352"/>
    <mergeCell ref="A353:B353"/>
    <mergeCell ref="A354:B354"/>
    <mergeCell ref="A355:B355"/>
    <mergeCell ref="A356:B356"/>
    <mergeCell ref="A357:B357"/>
    <mergeCell ref="A358:B358"/>
    <mergeCell ref="A359:B359"/>
    <mergeCell ref="A360:B360"/>
    <mergeCell ref="A361:B361"/>
    <mergeCell ref="A362:B362"/>
    <mergeCell ref="A363:B363"/>
    <mergeCell ref="A364:B364"/>
    <mergeCell ref="A365:B365"/>
    <mergeCell ref="A366:B366"/>
    <mergeCell ref="A367:B367"/>
    <mergeCell ref="A368:B368"/>
    <mergeCell ref="A369:B369"/>
    <mergeCell ref="A370:B370"/>
    <mergeCell ref="A371:B371"/>
    <mergeCell ref="A372:B372"/>
    <mergeCell ref="A373:B373"/>
    <mergeCell ref="A374:B374"/>
    <mergeCell ref="A375:B375"/>
    <mergeCell ref="A376:B376"/>
    <mergeCell ref="A377:B377"/>
    <mergeCell ref="A378:B378"/>
    <mergeCell ref="A379:B379"/>
    <mergeCell ref="A380:B380"/>
    <mergeCell ref="A381:B381"/>
    <mergeCell ref="A382:B382"/>
    <mergeCell ref="A383:B383"/>
    <mergeCell ref="A384:B384"/>
    <mergeCell ref="A385:B385"/>
    <mergeCell ref="A386:B386"/>
    <mergeCell ref="A387:B387"/>
    <mergeCell ref="A388:B388"/>
    <mergeCell ref="A389:B389"/>
    <mergeCell ref="A390:B390"/>
    <mergeCell ref="A391:B391"/>
    <mergeCell ref="A392:B392"/>
    <mergeCell ref="A393:B393"/>
    <mergeCell ref="A394:B394"/>
    <mergeCell ref="A395:B395"/>
    <mergeCell ref="A396:B396"/>
    <mergeCell ref="A397:B397"/>
    <mergeCell ref="A398:B398"/>
    <mergeCell ref="A399:B399"/>
    <mergeCell ref="A400:B400"/>
    <mergeCell ref="A401:B401"/>
    <mergeCell ref="A402:B402"/>
    <mergeCell ref="A403:B403"/>
    <mergeCell ref="A404:B404"/>
    <mergeCell ref="A405:B405"/>
    <mergeCell ref="A406:B406"/>
    <mergeCell ref="A407:B407"/>
    <mergeCell ref="A408:B408"/>
    <mergeCell ref="A409:B409"/>
    <mergeCell ref="A410:B410"/>
    <mergeCell ref="A411:B411"/>
    <mergeCell ref="A412:B412"/>
    <mergeCell ref="A413:B413"/>
    <mergeCell ref="A414:B414"/>
    <mergeCell ref="A415:B415"/>
    <mergeCell ref="A416:B416"/>
    <mergeCell ref="A417:B417"/>
    <mergeCell ref="A418:B418"/>
    <mergeCell ref="A419:B419"/>
    <mergeCell ref="A420:B420"/>
    <mergeCell ref="A421:B421"/>
    <mergeCell ref="A422:B422"/>
    <mergeCell ref="A423:B423"/>
    <mergeCell ref="A424:B424"/>
    <mergeCell ref="A425:B425"/>
    <mergeCell ref="A426:B426"/>
    <mergeCell ref="A427:B427"/>
    <mergeCell ref="A428:B428"/>
    <mergeCell ref="A429:B429"/>
    <mergeCell ref="A430:B430"/>
    <mergeCell ref="A431:B431"/>
    <mergeCell ref="A432:B432"/>
    <mergeCell ref="A433:B433"/>
    <mergeCell ref="A434:B434"/>
    <mergeCell ref="A435:B435"/>
    <mergeCell ref="A436:B436"/>
    <mergeCell ref="A437:B437"/>
    <mergeCell ref="A438:B438"/>
    <mergeCell ref="A439:B439"/>
    <mergeCell ref="A440:B440"/>
    <mergeCell ref="A441:B441"/>
    <mergeCell ref="A442:B442"/>
    <mergeCell ref="A443:B443"/>
    <mergeCell ref="A444:B444"/>
    <mergeCell ref="A445:B445"/>
    <mergeCell ref="A446:B446"/>
    <mergeCell ref="A447:B447"/>
    <mergeCell ref="A448:B448"/>
    <mergeCell ref="A449:B449"/>
    <mergeCell ref="A450:B450"/>
    <mergeCell ref="A451:B451"/>
    <mergeCell ref="A452:B452"/>
    <mergeCell ref="A453:B453"/>
    <mergeCell ref="A454:B454"/>
    <mergeCell ref="A455:B455"/>
    <mergeCell ref="A456:B456"/>
    <mergeCell ref="A457:B457"/>
    <mergeCell ref="A458:B458"/>
    <mergeCell ref="A459:B459"/>
    <mergeCell ref="A460:B460"/>
    <mergeCell ref="A461:B461"/>
    <mergeCell ref="A462:B462"/>
    <mergeCell ref="A463:B463"/>
    <mergeCell ref="A464:B464"/>
    <mergeCell ref="A465:B465"/>
    <mergeCell ref="A466:B466"/>
    <mergeCell ref="A467:B467"/>
    <mergeCell ref="A468:B468"/>
    <mergeCell ref="A469:B469"/>
    <mergeCell ref="A470:B470"/>
    <mergeCell ref="A471:B471"/>
    <mergeCell ref="A472:B472"/>
    <mergeCell ref="A473:B473"/>
    <mergeCell ref="A474:B474"/>
    <mergeCell ref="A475:B475"/>
    <mergeCell ref="A476:B476"/>
    <mergeCell ref="A477:B477"/>
    <mergeCell ref="A478:B478"/>
    <mergeCell ref="A479:B479"/>
    <mergeCell ref="A480:B480"/>
    <mergeCell ref="A481:B481"/>
    <mergeCell ref="A482:B482"/>
    <mergeCell ref="A483:B483"/>
    <mergeCell ref="A484:B484"/>
    <mergeCell ref="A485:B485"/>
    <mergeCell ref="A486:B486"/>
    <mergeCell ref="A487:B487"/>
    <mergeCell ref="A488:B488"/>
    <mergeCell ref="A489:B489"/>
    <mergeCell ref="A490:B490"/>
    <mergeCell ref="A491:B491"/>
    <mergeCell ref="A492:B492"/>
    <mergeCell ref="A493:B493"/>
    <mergeCell ref="A494:B494"/>
    <mergeCell ref="A495:B495"/>
    <mergeCell ref="A496:B496"/>
    <mergeCell ref="A497:B497"/>
    <mergeCell ref="A498:B498"/>
    <mergeCell ref="A499:B499"/>
    <mergeCell ref="A500:B500"/>
    <mergeCell ref="A501:B501"/>
    <mergeCell ref="A502:B502"/>
    <mergeCell ref="A503:B503"/>
    <mergeCell ref="A504:B504"/>
    <mergeCell ref="A505:B505"/>
    <mergeCell ref="A506:B506"/>
    <mergeCell ref="A507:B507"/>
    <mergeCell ref="A508:B508"/>
    <mergeCell ref="A509:B509"/>
    <mergeCell ref="A510:B510"/>
    <mergeCell ref="A511:B511"/>
    <mergeCell ref="A512:B512"/>
    <mergeCell ref="A513:B513"/>
    <mergeCell ref="A514:B514"/>
    <mergeCell ref="A515:B515"/>
    <mergeCell ref="A516:B516"/>
    <mergeCell ref="A517:B517"/>
    <mergeCell ref="A518:B518"/>
    <mergeCell ref="A519:B519"/>
    <mergeCell ref="A520:B520"/>
    <mergeCell ref="A521:B521"/>
    <mergeCell ref="A522:B522"/>
    <mergeCell ref="A523:B523"/>
    <mergeCell ref="A524:B524"/>
    <mergeCell ref="A525:B525"/>
    <mergeCell ref="A526:B526"/>
    <mergeCell ref="A527:B527"/>
    <mergeCell ref="A528:B528"/>
    <mergeCell ref="A529:B529"/>
    <mergeCell ref="A530:B530"/>
    <mergeCell ref="A531:B531"/>
    <mergeCell ref="A532:B532"/>
    <mergeCell ref="A533:B533"/>
    <mergeCell ref="A534:B534"/>
    <mergeCell ref="A535:B535"/>
    <mergeCell ref="A536:B536"/>
    <mergeCell ref="A537:B537"/>
    <mergeCell ref="A538:B538"/>
    <mergeCell ref="A539:B539"/>
    <mergeCell ref="A540:B540"/>
    <mergeCell ref="A541:B541"/>
    <mergeCell ref="A542:B542"/>
    <mergeCell ref="A543:B543"/>
    <mergeCell ref="A544:B544"/>
    <mergeCell ref="A545:B545"/>
    <mergeCell ref="A546:B546"/>
    <mergeCell ref="A547:B547"/>
    <mergeCell ref="A548:B548"/>
    <mergeCell ref="A549:B549"/>
    <mergeCell ref="A550:B550"/>
    <mergeCell ref="A551:B551"/>
    <mergeCell ref="A552:B552"/>
    <mergeCell ref="A553:B553"/>
    <mergeCell ref="A554:B554"/>
    <mergeCell ref="A555:B555"/>
    <mergeCell ref="A556:B556"/>
    <mergeCell ref="A557:B557"/>
    <mergeCell ref="A558:B558"/>
    <mergeCell ref="A559:B559"/>
    <mergeCell ref="A560:B560"/>
    <mergeCell ref="A561:B561"/>
    <mergeCell ref="A562:B562"/>
    <mergeCell ref="A563:B563"/>
    <mergeCell ref="A564:B564"/>
    <mergeCell ref="A565:B565"/>
    <mergeCell ref="A566:B566"/>
    <mergeCell ref="A567:B567"/>
    <mergeCell ref="A568:B568"/>
    <mergeCell ref="A569:B569"/>
    <mergeCell ref="A570:B570"/>
    <mergeCell ref="A571:B571"/>
    <mergeCell ref="A572:B572"/>
    <mergeCell ref="A573:B573"/>
    <mergeCell ref="A574:B574"/>
    <mergeCell ref="A575:B575"/>
    <mergeCell ref="A576:B576"/>
    <mergeCell ref="A577:B577"/>
    <mergeCell ref="A578:B578"/>
    <mergeCell ref="A579:B579"/>
    <mergeCell ref="A580:B580"/>
    <mergeCell ref="A581:B581"/>
    <mergeCell ref="A582:B582"/>
    <mergeCell ref="A583:B583"/>
    <mergeCell ref="A584:B584"/>
    <mergeCell ref="A585:B585"/>
    <mergeCell ref="A586:B586"/>
    <mergeCell ref="A587:B587"/>
    <mergeCell ref="A588:B588"/>
    <mergeCell ref="A589:B589"/>
    <mergeCell ref="A590:B590"/>
    <mergeCell ref="A591:B591"/>
    <mergeCell ref="A592:B592"/>
    <mergeCell ref="A593:B593"/>
    <mergeCell ref="A594:B594"/>
    <mergeCell ref="A595:B595"/>
    <mergeCell ref="A596:B596"/>
    <mergeCell ref="A597:B597"/>
    <mergeCell ref="A598:B598"/>
    <mergeCell ref="A599:B599"/>
    <mergeCell ref="A600:B600"/>
    <mergeCell ref="A601:B601"/>
    <mergeCell ref="A602:B602"/>
    <mergeCell ref="A603:B603"/>
    <mergeCell ref="A604:B604"/>
    <mergeCell ref="A605:B605"/>
    <mergeCell ref="A606:B606"/>
    <mergeCell ref="A607:B607"/>
    <mergeCell ref="A608:B608"/>
    <mergeCell ref="A609:B609"/>
    <mergeCell ref="A610:B610"/>
    <mergeCell ref="A611:B611"/>
    <mergeCell ref="A612:B612"/>
    <mergeCell ref="A613:B613"/>
    <mergeCell ref="A614:B614"/>
    <mergeCell ref="A615:B615"/>
    <mergeCell ref="A616:B616"/>
    <mergeCell ref="A617:B617"/>
    <mergeCell ref="A618:B618"/>
    <mergeCell ref="A619:B619"/>
    <mergeCell ref="A620:B620"/>
    <mergeCell ref="A630:B630"/>
    <mergeCell ref="A631:B631"/>
    <mergeCell ref="A632:B632"/>
    <mergeCell ref="A633:B633"/>
    <mergeCell ref="A634:B634"/>
    <mergeCell ref="A635:B635"/>
    <mergeCell ref="A621:B621"/>
    <mergeCell ref="A622:B622"/>
    <mergeCell ref="A623:B623"/>
    <mergeCell ref="A624:B624"/>
    <mergeCell ref="A625:B625"/>
    <mergeCell ref="A626:B626"/>
    <mergeCell ref="A627:B627"/>
    <mergeCell ref="A628:B628"/>
    <mergeCell ref="A629:B629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18"/>
  <sheetViews>
    <sheetView rightToLeft="1" workbookViewId="0">
      <selection activeCell="D11" sqref="D11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9" ht="29.1" customHeight="1" x14ac:dyDescent="0.2">
      <c r="A1" s="111" t="s">
        <v>0</v>
      </c>
      <c r="B1" s="111"/>
      <c r="C1" s="111"/>
      <c r="D1" s="111"/>
      <c r="E1" s="111"/>
      <c r="F1" s="111"/>
    </row>
    <row r="2" spans="1:9" ht="21.75" customHeight="1" x14ac:dyDescent="0.2">
      <c r="A2" s="111" t="s">
        <v>511</v>
      </c>
      <c r="B2" s="111"/>
      <c r="C2" s="111"/>
      <c r="D2" s="111"/>
      <c r="E2" s="111"/>
      <c r="F2" s="111"/>
    </row>
    <row r="3" spans="1:9" ht="21.75" customHeight="1" x14ac:dyDescent="0.2">
      <c r="A3" s="111" t="s">
        <v>2</v>
      </c>
      <c r="B3" s="111"/>
      <c r="C3" s="111"/>
      <c r="D3" s="111"/>
      <c r="E3" s="111"/>
      <c r="F3" s="111"/>
    </row>
    <row r="4" spans="1:9" ht="14.45" customHeight="1" x14ac:dyDescent="0.2"/>
    <row r="5" spans="1:9" ht="29.1" customHeight="1" x14ac:dyDescent="0.2">
      <c r="A5" s="1" t="s">
        <v>746</v>
      </c>
      <c r="B5" s="112" t="s">
        <v>526</v>
      </c>
      <c r="C5" s="112"/>
      <c r="D5" s="112"/>
      <c r="E5" s="112"/>
      <c r="F5" s="112"/>
    </row>
    <row r="6" spans="1:9" ht="14.45" customHeight="1" x14ac:dyDescent="0.2">
      <c r="D6" s="2" t="s">
        <v>529</v>
      </c>
      <c r="F6" s="2" t="s">
        <v>9</v>
      </c>
    </row>
    <row r="7" spans="1:9" ht="14.45" customHeight="1" x14ac:dyDescent="0.2">
      <c r="A7" s="108" t="s">
        <v>526</v>
      </c>
      <c r="B7" s="108"/>
      <c r="D7" s="4" t="s">
        <v>360</v>
      </c>
      <c r="F7" s="4" t="s">
        <v>360</v>
      </c>
    </row>
    <row r="8" spans="1:9" ht="21.75" customHeight="1" x14ac:dyDescent="0.2">
      <c r="A8" s="109" t="s">
        <v>526</v>
      </c>
      <c r="B8" s="109"/>
      <c r="D8" s="18">
        <v>5247</v>
      </c>
      <c r="E8" s="16"/>
      <c r="F8" s="18">
        <v>58938306461</v>
      </c>
      <c r="G8" s="16"/>
      <c r="H8" s="16"/>
      <c r="I8" s="16"/>
    </row>
    <row r="9" spans="1:9" ht="21.75" customHeight="1" x14ac:dyDescent="0.2">
      <c r="A9" s="103" t="s">
        <v>747</v>
      </c>
      <c r="B9" s="103"/>
      <c r="D9" s="20">
        <v>0</v>
      </c>
      <c r="E9" s="16"/>
      <c r="F9" s="20">
        <v>9771118550</v>
      </c>
      <c r="G9" s="16"/>
      <c r="H9" s="16"/>
      <c r="I9" s="16"/>
    </row>
    <row r="10" spans="1:9" ht="21.75" customHeight="1" x14ac:dyDescent="0.2">
      <c r="A10" s="105" t="s">
        <v>748</v>
      </c>
      <c r="B10" s="105"/>
      <c r="D10" s="22">
        <v>720953235</v>
      </c>
      <c r="E10" s="16"/>
      <c r="F10" s="22">
        <v>13004817265</v>
      </c>
      <c r="G10" s="16"/>
      <c r="H10" s="16"/>
      <c r="I10" s="16"/>
    </row>
    <row r="11" spans="1:9" ht="21.75" customHeight="1" x14ac:dyDescent="0.2">
      <c r="A11" s="106" t="s">
        <v>65</v>
      </c>
      <c r="B11" s="106"/>
      <c r="D11" s="24">
        <v>720958482</v>
      </c>
      <c r="E11" s="16"/>
      <c r="F11" s="24">
        <v>81714242276</v>
      </c>
      <c r="G11" s="16"/>
      <c r="H11" s="16"/>
      <c r="I11" s="16"/>
    </row>
    <row r="12" spans="1:9" x14ac:dyDescent="0.2">
      <c r="D12" s="16"/>
      <c r="E12" s="16"/>
      <c r="F12" s="16"/>
      <c r="G12" s="16"/>
      <c r="H12" s="16"/>
      <c r="I12" s="16"/>
    </row>
    <row r="13" spans="1:9" x14ac:dyDescent="0.2">
      <c r="D13" s="16"/>
      <c r="E13" s="16"/>
      <c r="F13" s="16"/>
      <c r="G13" s="16"/>
      <c r="H13" s="16"/>
      <c r="I13" s="16"/>
    </row>
    <row r="14" spans="1:9" x14ac:dyDescent="0.2">
      <c r="D14" s="16"/>
      <c r="E14" s="16"/>
      <c r="F14" s="16"/>
      <c r="G14" s="16"/>
      <c r="H14" s="16"/>
      <c r="I14" s="16"/>
    </row>
    <row r="15" spans="1:9" x14ac:dyDescent="0.2">
      <c r="D15" s="16"/>
      <c r="E15" s="16"/>
      <c r="F15" s="16"/>
      <c r="G15" s="16"/>
      <c r="H15" s="16"/>
      <c r="I15" s="16"/>
    </row>
    <row r="16" spans="1:9" x14ac:dyDescent="0.2">
      <c r="D16" s="16"/>
      <c r="E16" s="16"/>
      <c r="F16" s="16"/>
      <c r="G16" s="16"/>
      <c r="H16" s="16"/>
      <c r="I16" s="16"/>
    </row>
    <row r="17" spans="4:9" x14ac:dyDescent="0.2">
      <c r="D17" s="16"/>
      <c r="E17" s="16"/>
      <c r="F17" s="16"/>
      <c r="G17" s="16"/>
      <c r="H17" s="16"/>
      <c r="I17" s="16"/>
    </row>
    <row r="18" spans="4:9" x14ac:dyDescent="0.2">
      <c r="D18" s="16"/>
      <c r="E18" s="16"/>
      <c r="F18" s="16"/>
      <c r="G18" s="16"/>
      <c r="H18" s="16"/>
      <c r="I18" s="16"/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V54"/>
  <sheetViews>
    <sheetView rightToLeft="1" workbookViewId="0">
      <selection activeCell="A20" sqref="A20:XFD20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8.140625" bestFit="1" customWidth="1"/>
    <col min="6" max="6" width="1.28515625" customWidth="1"/>
    <col min="7" max="7" width="18.85546875" bestFit="1" customWidth="1"/>
    <col min="8" max="8" width="1.28515625" customWidth="1"/>
    <col min="9" max="9" width="19" bestFit="1" customWidth="1"/>
    <col min="10" max="10" width="1.28515625" customWidth="1"/>
    <col min="11" max="11" width="15" bestFit="1" customWidth="1"/>
    <col min="12" max="12" width="1.28515625" customWidth="1"/>
    <col min="13" max="13" width="20" bestFit="1" customWidth="1"/>
    <col min="14" max="14" width="1.28515625" customWidth="1"/>
    <col min="15" max="15" width="19" bestFit="1" customWidth="1"/>
    <col min="16" max="16" width="1.28515625" customWidth="1"/>
    <col min="17" max="17" width="15" bestFit="1" customWidth="1"/>
    <col min="18" max="18" width="1.28515625" customWidth="1"/>
    <col min="19" max="19" width="20" bestFit="1" customWidth="1"/>
    <col min="20" max="20" width="0.28515625" customWidth="1"/>
  </cols>
  <sheetData>
    <row r="1" spans="1:22" ht="29.1" customHeight="1" x14ac:dyDescent="0.2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</row>
    <row r="2" spans="1:22" ht="21.75" customHeight="1" x14ac:dyDescent="0.2">
      <c r="A2" s="111" t="s">
        <v>511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</row>
    <row r="3" spans="1:22" ht="21.75" customHeight="1" x14ac:dyDescent="0.2">
      <c r="A3" s="111" t="s">
        <v>2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</row>
    <row r="4" spans="1:22" ht="14.45" customHeight="1" x14ac:dyDescent="0.2"/>
    <row r="5" spans="1:22" ht="14.45" customHeight="1" x14ac:dyDescent="0.2">
      <c r="A5" s="112" t="s">
        <v>532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</row>
    <row r="6" spans="1:22" ht="14.45" customHeight="1" x14ac:dyDescent="0.2">
      <c r="A6" s="108" t="s">
        <v>67</v>
      </c>
      <c r="C6" s="108" t="s">
        <v>749</v>
      </c>
      <c r="D6" s="108"/>
      <c r="E6" s="108"/>
      <c r="F6" s="108"/>
      <c r="G6" s="108"/>
      <c r="I6" s="108" t="s">
        <v>529</v>
      </c>
      <c r="J6" s="108"/>
      <c r="K6" s="108"/>
      <c r="L6" s="108"/>
      <c r="M6" s="108"/>
      <c r="O6" s="108" t="s">
        <v>530</v>
      </c>
      <c r="P6" s="108"/>
      <c r="Q6" s="108"/>
      <c r="R6" s="108"/>
      <c r="S6" s="108"/>
    </row>
    <row r="7" spans="1:22" ht="29.1" customHeight="1" x14ac:dyDescent="0.2">
      <c r="A7" s="108"/>
      <c r="C7" s="15" t="s">
        <v>750</v>
      </c>
      <c r="D7" s="3"/>
      <c r="E7" s="15" t="s">
        <v>751</v>
      </c>
      <c r="F7" s="3"/>
      <c r="G7" s="15" t="s">
        <v>752</v>
      </c>
      <c r="I7" s="15" t="s">
        <v>753</v>
      </c>
      <c r="J7" s="3"/>
      <c r="K7" s="15" t="s">
        <v>754</v>
      </c>
      <c r="L7" s="3"/>
      <c r="M7" s="15" t="s">
        <v>755</v>
      </c>
      <c r="O7" s="15" t="s">
        <v>753</v>
      </c>
      <c r="P7" s="3"/>
      <c r="Q7" s="15" t="s">
        <v>754</v>
      </c>
      <c r="R7" s="3"/>
      <c r="S7" s="15" t="s">
        <v>755</v>
      </c>
    </row>
    <row r="8" spans="1:22" ht="21.75" customHeight="1" x14ac:dyDescent="0.2">
      <c r="A8" s="5" t="s">
        <v>62</v>
      </c>
      <c r="C8" s="28" t="s">
        <v>201</v>
      </c>
      <c r="D8" s="16"/>
      <c r="E8" s="18">
        <v>15280153</v>
      </c>
      <c r="F8" s="16"/>
      <c r="G8" s="18">
        <v>1050</v>
      </c>
      <c r="H8" s="16"/>
      <c r="I8" s="18">
        <v>0</v>
      </c>
      <c r="J8" s="16"/>
      <c r="K8" s="18">
        <v>0</v>
      </c>
      <c r="L8" s="16"/>
      <c r="M8" s="18">
        <v>0</v>
      </c>
      <c r="N8" s="16"/>
      <c r="O8" s="18">
        <v>16044160650</v>
      </c>
      <c r="P8" s="16"/>
      <c r="Q8" s="18">
        <v>0</v>
      </c>
      <c r="R8" s="16"/>
      <c r="S8" s="18">
        <v>16044160650</v>
      </c>
      <c r="T8" s="16"/>
      <c r="U8" s="16"/>
      <c r="V8" s="16"/>
    </row>
    <row r="9" spans="1:22" ht="21.75" customHeight="1" x14ac:dyDescent="0.2">
      <c r="A9" s="7" t="s">
        <v>35</v>
      </c>
      <c r="C9" s="29" t="s">
        <v>756</v>
      </c>
      <c r="D9" s="16"/>
      <c r="E9" s="20">
        <v>60061889</v>
      </c>
      <c r="F9" s="16"/>
      <c r="G9" s="20">
        <v>1000</v>
      </c>
      <c r="H9" s="16"/>
      <c r="I9" s="20">
        <v>0</v>
      </c>
      <c r="J9" s="16"/>
      <c r="K9" s="20">
        <v>0</v>
      </c>
      <c r="L9" s="16"/>
      <c r="M9" s="20">
        <v>0</v>
      </c>
      <c r="N9" s="16"/>
      <c r="O9" s="20">
        <v>60061889000</v>
      </c>
      <c r="P9" s="16"/>
      <c r="Q9" s="20">
        <v>0</v>
      </c>
      <c r="R9" s="16"/>
      <c r="S9" s="20">
        <v>60061889000</v>
      </c>
      <c r="T9" s="16"/>
      <c r="U9" s="16"/>
      <c r="V9" s="16"/>
    </row>
    <row r="10" spans="1:22" ht="21.75" customHeight="1" x14ac:dyDescent="0.2">
      <c r="A10" s="7" t="s">
        <v>42</v>
      </c>
      <c r="C10" s="29" t="s">
        <v>757</v>
      </c>
      <c r="D10" s="16"/>
      <c r="E10" s="20">
        <v>7187229</v>
      </c>
      <c r="F10" s="16"/>
      <c r="G10" s="20">
        <v>266</v>
      </c>
      <c r="H10" s="16"/>
      <c r="I10" s="20">
        <v>0</v>
      </c>
      <c r="J10" s="16"/>
      <c r="K10" s="20">
        <v>0</v>
      </c>
      <c r="L10" s="16"/>
      <c r="M10" s="20">
        <v>0</v>
      </c>
      <c r="N10" s="16"/>
      <c r="O10" s="20">
        <v>1911802914</v>
      </c>
      <c r="P10" s="16"/>
      <c r="Q10" s="20">
        <v>11712884</v>
      </c>
      <c r="R10" s="16"/>
      <c r="S10" s="20">
        <v>1900090030</v>
      </c>
      <c r="T10" s="16"/>
      <c r="U10" s="16"/>
      <c r="V10" s="16"/>
    </row>
    <row r="11" spans="1:22" ht="21.75" customHeight="1" x14ac:dyDescent="0.2">
      <c r="A11" s="7" t="s">
        <v>23</v>
      </c>
      <c r="C11" s="29" t="s">
        <v>758</v>
      </c>
      <c r="D11" s="16"/>
      <c r="E11" s="20">
        <v>299363162</v>
      </c>
      <c r="F11" s="16"/>
      <c r="G11" s="20">
        <v>240</v>
      </c>
      <c r="H11" s="16"/>
      <c r="I11" s="20">
        <v>0</v>
      </c>
      <c r="J11" s="16"/>
      <c r="K11" s="20">
        <v>0</v>
      </c>
      <c r="L11" s="16"/>
      <c r="M11" s="20">
        <v>0</v>
      </c>
      <c r="N11" s="16"/>
      <c r="O11" s="20">
        <v>71847158880</v>
      </c>
      <c r="P11" s="16"/>
      <c r="Q11" s="20">
        <v>0</v>
      </c>
      <c r="R11" s="16"/>
      <c r="S11" s="20">
        <v>71847158880</v>
      </c>
      <c r="T11" s="16"/>
      <c r="U11" s="16"/>
      <c r="V11" s="16"/>
    </row>
    <row r="12" spans="1:22" ht="21.75" customHeight="1" x14ac:dyDescent="0.2">
      <c r="A12" s="7" t="s">
        <v>48</v>
      </c>
      <c r="C12" s="29" t="s">
        <v>759</v>
      </c>
      <c r="D12" s="16"/>
      <c r="E12" s="20">
        <v>63672909</v>
      </c>
      <c r="F12" s="16"/>
      <c r="G12" s="20">
        <v>2390</v>
      </c>
      <c r="H12" s="16"/>
      <c r="I12" s="20">
        <v>0</v>
      </c>
      <c r="J12" s="16"/>
      <c r="K12" s="20">
        <v>0</v>
      </c>
      <c r="L12" s="16"/>
      <c r="M12" s="20">
        <v>0</v>
      </c>
      <c r="N12" s="16"/>
      <c r="O12" s="20">
        <v>152178252510</v>
      </c>
      <c r="P12" s="16"/>
      <c r="Q12" s="20">
        <v>0</v>
      </c>
      <c r="R12" s="16"/>
      <c r="S12" s="20">
        <v>152178252510</v>
      </c>
      <c r="T12" s="16"/>
      <c r="U12" s="16"/>
      <c r="V12" s="16"/>
    </row>
    <row r="13" spans="1:22" ht="21.75" customHeight="1" x14ac:dyDescent="0.2">
      <c r="A13" s="7" t="s">
        <v>49</v>
      </c>
      <c r="C13" s="29" t="s">
        <v>132</v>
      </c>
      <c r="D13" s="16"/>
      <c r="E13" s="20">
        <v>129485485</v>
      </c>
      <c r="F13" s="16"/>
      <c r="G13" s="20">
        <v>1170</v>
      </c>
      <c r="H13" s="16"/>
      <c r="I13" s="20">
        <v>0</v>
      </c>
      <c r="J13" s="16"/>
      <c r="K13" s="20">
        <v>0</v>
      </c>
      <c r="L13" s="16"/>
      <c r="M13" s="20">
        <v>0</v>
      </c>
      <c r="N13" s="16"/>
      <c r="O13" s="20">
        <v>151498017450</v>
      </c>
      <c r="P13" s="16"/>
      <c r="Q13" s="20">
        <v>0</v>
      </c>
      <c r="R13" s="16"/>
      <c r="S13" s="20">
        <v>151498017450</v>
      </c>
      <c r="T13" s="16"/>
      <c r="U13" s="16"/>
      <c r="V13" s="16"/>
    </row>
    <row r="14" spans="1:22" ht="21.75" customHeight="1" x14ac:dyDescent="0.2">
      <c r="A14" s="7" t="s">
        <v>41</v>
      </c>
      <c r="C14" s="29" t="s">
        <v>758</v>
      </c>
      <c r="D14" s="16"/>
      <c r="E14" s="20">
        <v>8800000</v>
      </c>
      <c r="F14" s="16"/>
      <c r="G14" s="20">
        <v>40</v>
      </c>
      <c r="H14" s="16"/>
      <c r="I14" s="20">
        <v>0</v>
      </c>
      <c r="J14" s="16"/>
      <c r="K14" s="20">
        <v>0</v>
      </c>
      <c r="L14" s="16"/>
      <c r="M14" s="20">
        <v>0</v>
      </c>
      <c r="N14" s="16"/>
      <c r="O14" s="20">
        <v>352000000</v>
      </c>
      <c r="P14" s="16"/>
      <c r="Q14" s="20">
        <v>12105820</v>
      </c>
      <c r="R14" s="16"/>
      <c r="S14" s="20">
        <v>339894180</v>
      </c>
      <c r="T14" s="16"/>
      <c r="U14" s="16"/>
      <c r="V14" s="16"/>
    </row>
    <row r="15" spans="1:22" ht="21.75" customHeight="1" x14ac:dyDescent="0.2">
      <c r="A15" s="7" t="s">
        <v>61</v>
      </c>
      <c r="C15" s="29" t="s">
        <v>760</v>
      </c>
      <c r="D15" s="16"/>
      <c r="E15" s="20">
        <v>121485005</v>
      </c>
      <c r="F15" s="16"/>
      <c r="G15" s="20">
        <v>370</v>
      </c>
      <c r="H15" s="16"/>
      <c r="I15" s="20">
        <v>0</v>
      </c>
      <c r="J15" s="16"/>
      <c r="K15" s="20">
        <v>0</v>
      </c>
      <c r="L15" s="16"/>
      <c r="M15" s="20">
        <v>0</v>
      </c>
      <c r="N15" s="16"/>
      <c r="O15" s="20">
        <v>44949451850</v>
      </c>
      <c r="P15" s="16"/>
      <c r="Q15" s="20">
        <v>0</v>
      </c>
      <c r="R15" s="16"/>
      <c r="S15" s="20">
        <v>44949451850</v>
      </c>
      <c r="T15" s="16"/>
      <c r="U15" s="16"/>
      <c r="V15" s="16"/>
    </row>
    <row r="16" spans="1:22" ht="21.75" customHeight="1" x14ac:dyDescent="0.2">
      <c r="A16" s="7" t="s">
        <v>36</v>
      </c>
      <c r="C16" s="29" t="s">
        <v>761</v>
      </c>
      <c r="D16" s="16"/>
      <c r="E16" s="20">
        <v>73379651</v>
      </c>
      <c r="F16" s="16"/>
      <c r="G16" s="20">
        <v>460</v>
      </c>
      <c r="H16" s="16"/>
      <c r="I16" s="20">
        <v>0</v>
      </c>
      <c r="J16" s="16"/>
      <c r="K16" s="20">
        <v>0</v>
      </c>
      <c r="L16" s="16"/>
      <c r="M16" s="20">
        <v>0</v>
      </c>
      <c r="N16" s="16"/>
      <c r="O16" s="20">
        <v>33754639460</v>
      </c>
      <c r="P16" s="16"/>
      <c r="Q16" s="20">
        <v>23103792</v>
      </c>
      <c r="R16" s="16"/>
      <c r="S16" s="20">
        <v>33731535668</v>
      </c>
      <c r="T16" s="16"/>
      <c r="U16" s="16"/>
      <c r="V16" s="16"/>
    </row>
    <row r="17" spans="1:22" ht="21.75" customHeight="1" x14ac:dyDescent="0.2">
      <c r="A17" s="7" t="s">
        <v>45</v>
      </c>
      <c r="C17" s="29" t="s">
        <v>201</v>
      </c>
      <c r="D17" s="16"/>
      <c r="E17" s="20">
        <v>128381468</v>
      </c>
      <c r="F17" s="16"/>
      <c r="G17" s="20">
        <v>2000</v>
      </c>
      <c r="H17" s="16"/>
      <c r="I17" s="20">
        <v>0</v>
      </c>
      <c r="J17" s="16"/>
      <c r="K17" s="20">
        <v>0</v>
      </c>
      <c r="L17" s="16"/>
      <c r="M17" s="20">
        <v>0</v>
      </c>
      <c r="N17" s="16"/>
      <c r="O17" s="20">
        <v>256762936000</v>
      </c>
      <c r="P17" s="16"/>
      <c r="Q17" s="20">
        <v>7179789156</v>
      </c>
      <c r="R17" s="16"/>
      <c r="S17" s="20">
        <v>249583146844</v>
      </c>
      <c r="T17" s="16"/>
      <c r="U17" s="16"/>
      <c r="V17" s="16"/>
    </row>
    <row r="18" spans="1:22" ht="21.75" customHeight="1" x14ac:dyDescent="0.2">
      <c r="A18" s="7" t="s">
        <v>52</v>
      </c>
      <c r="C18" s="29" t="s">
        <v>762</v>
      </c>
      <c r="D18" s="16"/>
      <c r="E18" s="20">
        <v>22795609</v>
      </c>
      <c r="F18" s="16"/>
      <c r="G18" s="20">
        <v>5000</v>
      </c>
      <c r="H18" s="16"/>
      <c r="I18" s="20">
        <v>0</v>
      </c>
      <c r="J18" s="16"/>
      <c r="K18" s="20">
        <v>0</v>
      </c>
      <c r="L18" s="16"/>
      <c r="M18" s="20">
        <v>0</v>
      </c>
      <c r="N18" s="16"/>
      <c r="O18" s="20">
        <v>113978045000</v>
      </c>
      <c r="P18" s="16"/>
      <c r="Q18" s="20">
        <v>0</v>
      </c>
      <c r="R18" s="16"/>
      <c r="S18" s="20">
        <v>113978045000</v>
      </c>
      <c r="T18" s="16"/>
      <c r="U18" s="16"/>
      <c r="V18" s="16"/>
    </row>
    <row r="19" spans="1:22" ht="21.75" customHeight="1" x14ac:dyDescent="0.2">
      <c r="A19" s="7" t="s">
        <v>51</v>
      </c>
      <c r="C19" s="29" t="s">
        <v>760</v>
      </c>
      <c r="D19" s="16"/>
      <c r="E19" s="20">
        <v>78529422</v>
      </c>
      <c r="F19" s="16"/>
      <c r="G19" s="20">
        <v>2070</v>
      </c>
      <c r="H19" s="16"/>
      <c r="I19" s="20">
        <v>0</v>
      </c>
      <c r="J19" s="16"/>
      <c r="K19" s="20">
        <v>0</v>
      </c>
      <c r="L19" s="16"/>
      <c r="M19" s="20">
        <v>0</v>
      </c>
      <c r="N19" s="16"/>
      <c r="O19" s="20">
        <v>162555903540</v>
      </c>
      <c r="P19" s="16"/>
      <c r="Q19" s="20">
        <v>6416680403</v>
      </c>
      <c r="R19" s="16"/>
      <c r="S19" s="20">
        <v>156139223137</v>
      </c>
      <c r="T19" s="16"/>
      <c r="U19" s="16"/>
      <c r="V19" s="16"/>
    </row>
    <row r="20" spans="1:22" ht="21.75" customHeight="1" x14ac:dyDescent="0.2">
      <c r="A20" s="7" t="s">
        <v>27</v>
      </c>
      <c r="C20" s="29" t="s">
        <v>201</v>
      </c>
      <c r="D20" s="16"/>
      <c r="E20" s="20">
        <v>617551334</v>
      </c>
      <c r="F20" s="16"/>
      <c r="G20" s="20">
        <v>360</v>
      </c>
      <c r="H20" s="16"/>
      <c r="I20" s="20">
        <v>0</v>
      </c>
      <c r="J20" s="16"/>
      <c r="K20" s="20">
        <v>0</v>
      </c>
      <c r="L20" s="16"/>
      <c r="M20" s="20">
        <v>0</v>
      </c>
      <c r="N20" s="16"/>
      <c r="O20" s="20">
        <v>222318480240</v>
      </c>
      <c r="P20" s="16"/>
      <c r="Q20" s="20">
        <v>5271017682</v>
      </c>
      <c r="R20" s="16"/>
      <c r="S20" s="20">
        <v>217047462558</v>
      </c>
      <c r="T20" s="16"/>
      <c r="U20" s="16"/>
      <c r="V20" s="16"/>
    </row>
    <row r="21" spans="1:22" ht="21.75" customHeight="1" x14ac:dyDescent="0.2">
      <c r="A21" s="7" t="s">
        <v>31</v>
      </c>
      <c r="C21" s="29" t="s">
        <v>763</v>
      </c>
      <c r="D21" s="16"/>
      <c r="E21" s="20">
        <v>61602127</v>
      </c>
      <c r="F21" s="16"/>
      <c r="G21" s="20">
        <v>500</v>
      </c>
      <c r="H21" s="16"/>
      <c r="I21" s="20">
        <v>0</v>
      </c>
      <c r="J21" s="16"/>
      <c r="K21" s="20">
        <v>0</v>
      </c>
      <c r="L21" s="16"/>
      <c r="M21" s="20">
        <v>0</v>
      </c>
      <c r="N21" s="16"/>
      <c r="O21" s="20">
        <v>30801063500</v>
      </c>
      <c r="P21" s="16"/>
      <c r="Q21" s="20">
        <v>0</v>
      </c>
      <c r="R21" s="16"/>
      <c r="S21" s="20">
        <v>30801063500</v>
      </c>
      <c r="T21" s="16"/>
      <c r="U21" s="16"/>
      <c r="V21" s="16"/>
    </row>
    <row r="22" spans="1:22" ht="21.75" customHeight="1" x14ac:dyDescent="0.2">
      <c r="A22" s="7" t="s">
        <v>54</v>
      </c>
      <c r="C22" s="29" t="s">
        <v>764</v>
      </c>
      <c r="D22" s="16"/>
      <c r="E22" s="20">
        <v>924111110</v>
      </c>
      <c r="F22" s="16"/>
      <c r="G22" s="20">
        <v>280</v>
      </c>
      <c r="H22" s="16"/>
      <c r="I22" s="20">
        <v>0</v>
      </c>
      <c r="J22" s="16"/>
      <c r="K22" s="20">
        <v>0</v>
      </c>
      <c r="L22" s="16"/>
      <c r="M22" s="20">
        <v>0</v>
      </c>
      <c r="N22" s="16"/>
      <c r="O22" s="20">
        <v>258751110800</v>
      </c>
      <c r="P22" s="16"/>
      <c r="Q22" s="20">
        <v>1585268888</v>
      </c>
      <c r="R22" s="16"/>
      <c r="S22" s="20">
        <v>257165841912</v>
      </c>
      <c r="T22" s="16"/>
      <c r="U22" s="16"/>
      <c r="V22" s="16"/>
    </row>
    <row r="23" spans="1:22" ht="21.75" customHeight="1" x14ac:dyDescent="0.2">
      <c r="A23" s="7" t="s">
        <v>46</v>
      </c>
      <c r="C23" s="29" t="s">
        <v>201</v>
      </c>
      <c r="D23" s="16"/>
      <c r="E23" s="20">
        <v>37261124</v>
      </c>
      <c r="F23" s="16"/>
      <c r="G23" s="20">
        <v>28</v>
      </c>
      <c r="H23" s="16"/>
      <c r="I23" s="20">
        <v>0</v>
      </c>
      <c r="J23" s="16"/>
      <c r="K23" s="20">
        <v>0</v>
      </c>
      <c r="L23" s="16"/>
      <c r="M23" s="20">
        <v>0</v>
      </c>
      <c r="N23" s="16"/>
      <c r="O23" s="20">
        <v>1043311472</v>
      </c>
      <c r="P23" s="16"/>
      <c r="Q23" s="20">
        <v>0</v>
      </c>
      <c r="R23" s="16"/>
      <c r="S23" s="20">
        <v>1043311472</v>
      </c>
      <c r="T23" s="16"/>
      <c r="U23" s="16"/>
      <c r="V23" s="16"/>
    </row>
    <row r="24" spans="1:22" ht="21.75" customHeight="1" x14ac:dyDescent="0.2">
      <c r="A24" s="7" t="s">
        <v>60</v>
      </c>
      <c r="C24" s="29" t="s">
        <v>138</v>
      </c>
      <c r="D24" s="16"/>
      <c r="E24" s="20">
        <v>32408701</v>
      </c>
      <c r="F24" s="16"/>
      <c r="G24" s="20">
        <v>1940</v>
      </c>
      <c r="H24" s="16"/>
      <c r="I24" s="20">
        <v>0</v>
      </c>
      <c r="J24" s="16"/>
      <c r="K24" s="20">
        <v>0</v>
      </c>
      <c r="L24" s="16"/>
      <c r="M24" s="20">
        <v>0</v>
      </c>
      <c r="N24" s="16"/>
      <c r="O24" s="20">
        <v>62872879940</v>
      </c>
      <c r="P24" s="16"/>
      <c r="Q24" s="20">
        <v>385198039</v>
      </c>
      <c r="R24" s="16"/>
      <c r="S24" s="20">
        <v>62487681901</v>
      </c>
      <c r="T24" s="16"/>
      <c r="U24" s="16"/>
      <c r="V24" s="16"/>
    </row>
    <row r="25" spans="1:22" ht="21.75" customHeight="1" x14ac:dyDescent="0.2">
      <c r="A25" s="7" t="s">
        <v>22</v>
      </c>
      <c r="C25" s="29" t="s">
        <v>760</v>
      </c>
      <c r="D25" s="16"/>
      <c r="E25" s="20">
        <v>830000000</v>
      </c>
      <c r="F25" s="16"/>
      <c r="G25" s="20">
        <v>90</v>
      </c>
      <c r="H25" s="16"/>
      <c r="I25" s="20">
        <v>0</v>
      </c>
      <c r="J25" s="16"/>
      <c r="K25" s="20">
        <v>0</v>
      </c>
      <c r="L25" s="16"/>
      <c r="M25" s="20">
        <v>0</v>
      </c>
      <c r="N25" s="16"/>
      <c r="O25" s="20">
        <v>74700000000</v>
      </c>
      <c r="P25" s="16"/>
      <c r="Q25" s="20">
        <v>0</v>
      </c>
      <c r="R25" s="16"/>
      <c r="S25" s="20">
        <v>74700000000</v>
      </c>
      <c r="T25" s="16"/>
      <c r="U25" s="16"/>
      <c r="V25" s="16"/>
    </row>
    <row r="26" spans="1:22" ht="21.75" customHeight="1" x14ac:dyDescent="0.2">
      <c r="A26" s="7" t="s">
        <v>20</v>
      </c>
      <c r="C26" s="29" t="s">
        <v>760</v>
      </c>
      <c r="D26" s="16"/>
      <c r="E26" s="20">
        <v>6521802868</v>
      </c>
      <c r="F26" s="16"/>
      <c r="G26" s="20">
        <v>11</v>
      </c>
      <c r="H26" s="16"/>
      <c r="I26" s="20">
        <v>0</v>
      </c>
      <c r="J26" s="16"/>
      <c r="K26" s="20">
        <v>0</v>
      </c>
      <c r="L26" s="16"/>
      <c r="M26" s="20">
        <v>0</v>
      </c>
      <c r="N26" s="16"/>
      <c r="O26" s="20">
        <v>71739831548</v>
      </c>
      <c r="P26" s="16"/>
      <c r="Q26" s="20">
        <v>0</v>
      </c>
      <c r="R26" s="16"/>
      <c r="S26" s="20">
        <v>71739831548</v>
      </c>
      <c r="T26" s="16"/>
      <c r="U26" s="16"/>
      <c r="V26" s="16"/>
    </row>
    <row r="27" spans="1:22" ht="21.75" customHeight="1" x14ac:dyDescent="0.2">
      <c r="A27" s="7" t="s">
        <v>21</v>
      </c>
      <c r="C27" s="29" t="s">
        <v>760</v>
      </c>
      <c r="D27" s="16"/>
      <c r="E27" s="20">
        <v>240000000</v>
      </c>
      <c r="F27" s="16"/>
      <c r="G27" s="20">
        <v>15</v>
      </c>
      <c r="H27" s="16"/>
      <c r="I27" s="20">
        <v>0</v>
      </c>
      <c r="J27" s="16"/>
      <c r="K27" s="20">
        <v>0</v>
      </c>
      <c r="L27" s="16"/>
      <c r="M27" s="20">
        <v>0</v>
      </c>
      <c r="N27" s="16"/>
      <c r="O27" s="20">
        <v>3600000000</v>
      </c>
      <c r="P27" s="16"/>
      <c r="Q27" s="20">
        <v>0</v>
      </c>
      <c r="R27" s="16"/>
      <c r="S27" s="20">
        <v>3600000000</v>
      </c>
      <c r="T27" s="16"/>
      <c r="U27" s="16"/>
      <c r="V27" s="16"/>
    </row>
    <row r="28" spans="1:22" ht="21.75" customHeight="1" x14ac:dyDescent="0.2">
      <c r="A28" s="7" t="s">
        <v>33</v>
      </c>
      <c r="C28" s="29" t="s">
        <v>765</v>
      </c>
      <c r="D28" s="16"/>
      <c r="E28" s="20">
        <v>104744076</v>
      </c>
      <c r="F28" s="16"/>
      <c r="G28" s="20">
        <v>1624</v>
      </c>
      <c r="H28" s="16"/>
      <c r="I28" s="20">
        <v>0</v>
      </c>
      <c r="J28" s="16"/>
      <c r="K28" s="20">
        <v>0</v>
      </c>
      <c r="L28" s="16"/>
      <c r="M28" s="20">
        <v>0</v>
      </c>
      <c r="N28" s="16"/>
      <c r="O28" s="20">
        <v>170104379424</v>
      </c>
      <c r="P28" s="16"/>
      <c r="Q28" s="20">
        <v>0</v>
      </c>
      <c r="R28" s="16"/>
      <c r="S28" s="20">
        <v>170104379424</v>
      </c>
      <c r="T28" s="16"/>
      <c r="U28" s="16"/>
      <c r="V28" s="16"/>
    </row>
    <row r="29" spans="1:22" ht="21.75" customHeight="1" x14ac:dyDescent="0.2">
      <c r="A29" s="7" t="s">
        <v>33</v>
      </c>
      <c r="C29" s="29" t="s">
        <v>766</v>
      </c>
      <c r="D29" s="16"/>
      <c r="E29" s="20">
        <v>15744076</v>
      </c>
      <c r="F29" s="16"/>
      <c r="G29" s="20">
        <v>1350</v>
      </c>
      <c r="H29" s="16"/>
      <c r="I29" s="20">
        <v>0</v>
      </c>
      <c r="J29" s="16"/>
      <c r="K29" s="20">
        <v>0</v>
      </c>
      <c r="L29" s="16"/>
      <c r="M29" s="20">
        <v>0</v>
      </c>
      <c r="N29" s="16"/>
      <c r="O29" s="20">
        <v>21254502600</v>
      </c>
      <c r="P29" s="16"/>
      <c r="Q29" s="20">
        <v>0</v>
      </c>
      <c r="R29" s="16"/>
      <c r="S29" s="20">
        <v>21254502600</v>
      </c>
      <c r="T29" s="16"/>
      <c r="U29" s="16"/>
      <c r="V29" s="16"/>
    </row>
    <row r="30" spans="1:22" ht="21.75" customHeight="1" x14ac:dyDescent="0.2">
      <c r="A30" s="7" t="s">
        <v>28</v>
      </c>
      <c r="C30" s="29" t="s">
        <v>763</v>
      </c>
      <c r="D30" s="16"/>
      <c r="E30" s="20">
        <v>93566725</v>
      </c>
      <c r="F30" s="16"/>
      <c r="G30" s="20">
        <v>936</v>
      </c>
      <c r="H30" s="16"/>
      <c r="I30" s="20">
        <v>0</v>
      </c>
      <c r="J30" s="16"/>
      <c r="K30" s="20">
        <v>0</v>
      </c>
      <c r="L30" s="16"/>
      <c r="M30" s="20">
        <v>0</v>
      </c>
      <c r="N30" s="16"/>
      <c r="O30" s="20">
        <v>87578454600</v>
      </c>
      <c r="P30" s="16"/>
      <c r="Q30" s="20">
        <v>3512350908</v>
      </c>
      <c r="R30" s="16"/>
      <c r="S30" s="20">
        <v>84066103692</v>
      </c>
      <c r="T30" s="16"/>
      <c r="U30" s="16"/>
      <c r="V30" s="16"/>
    </row>
    <row r="31" spans="1:22" ht="21.75" customHeight="1" x14ac:dyDescent="0.2">
      <c r="A31" s="7" t="s">
        <v>30</v>
      </c>
      <c r="C31" s="29" t="s">
        <v>276</v>
      </c>
      <c r="D31" s="16"/>
      <c r="E31" s="20">
        <v>4049335</v>
      </c>
      <c r="F31" s="16"/>
      <c r="G31" s="20">
        <v>38000</v>
      </c>
      <c r="H31" s="16"/>
      <c r="I31" s="20">
        <v>153874730000</v>
      </c>
      <c r="J31" s="16"/>
      <c r="K31" s="20">
        <v>7231710548</v>
      </c>
      <c r="L31" s="16"/>
      <c r="M31" s="20">
        <v>146643019452</v>
      </c>
      <c r="N31" s="16"/>
      <c r="O31" s="20">
        <v>153874730000</v>
      </c>
      <c r="P31" s="16"/>
      <c r="Q31" s="20">
        <v>7231710548</v>
      </c>
      <c r="R31" s="16"/>
      <c r="S31" s="20">
        <v>146643019452</v>
      </c>
      <c r="T31" s="16"/>
      <c r="U31" s="16"/>
      <c r="V31" s="16"/>
    </row>
    <row r="32" spans="1:22" ht="21.75" customHeight="1" x14ac:dyDescent="0.2">
      <c r="A32" s="7" t="s">
        <v>43</v>
      </c>
      <c r="C32" s="29" t="s">
        <v>276</v>
      </c>
      <c r="D32" s="16"/>
      <c r="E32" s="20">
        <v>6795525</v>
      </c>
      <c r="F32" s="16"/>
      <c r="G32" s="20">
        <v>3800</v>
      </c>
      <c r="H32" s="16"/>
      <c r="I32" s="20">
        <v>25822995000</v>
      </c>
      <c r="J32" s="16"/>
      <c r="K32" s="20">
        <v>1515082234</v>
      </c>
      <c r="L32" s="16"/>
      <c r="M32" s="20">
        <v>24307912766</v>
      </c>
      <c r="N32" s="16"/>
      <c r="O32" s="20">
        <v>25822995000</v>
      </c>
      <c r="P32" s="16"/>
      <c r="Q32" s="20">
        <v>1515082234</v>
      </c>
      <c r="R32" s="16"/>
      <c r="S32" s="20">
        <v>24307912766</v>
      </c>
      <c r="T32" s="16"/>
      <c r="U32" s="16"/>
      <c r="V32" s="16"/>
    </row>
    <row r="33" spans="1:22" ht="21.75" customHeight="1" x14ac:dyDescent="0.2">
      <c r="A33" s="7" t="s">
        <v>38</v>
      </c>
      <c r="C33" s="29" t="s">
        <v>767</v>
      </c>
      <c r="D33" s="16"/>
      <c r="E33" s="20">
        <v>9032222</v>
      </c>
      <c r="F33" s="16"/>
      <c r="G33" s="20">
        <v>1600</v>
      </c>
      <c r="H33" s="16"/>
      <c r="I33" s="20">
        <v>0</v>
      </c>
      <c r="J33" s="16"/>
      <c r="K33" s="20">
        <v>0</v>
      </c>
      <c r="L33" s="16"/>
      <c r="M33" s="20">
        <v>0</v>
      </c>
      <c r="N33" s="16"/>
      <c r="O33" s="20">
        <v>14451555200</v>
      </c>
      <c r="P33" s="16"/>
      <c r="Q33" s="20">
        <v>0</v>
      </c>
      <c r="R33" s="16"/>
      <c r="S33" s="20">
        <v>14451555200</v>
      </c>
      <c r="T33" s="16"/>
      <c r="U33" s="16"/>
      <c r="V33" s="16"/>
    </row>
    <row r="34" spans="1:22" ht="21.75" customHeight="1" x14ac:dyDescent="0.2">
      <c r="A34" s="7" t="s">
        <v>550</v>
      </c>
      <c r="C34" s="29" t="s">
        <v>768</v>
      </c>
      <c r="D34" s="16"/>
      <c r="E34" s="20">
        <v>62076232</v>
      </c>
      <c r="F34" s="16"/>
      <c r="G34" s="20">
        <v>1800</v>
      </c>
      <c r="H34" s="16"/>
      <c r="I34" s="20">
        <v>0</v>
      </c>
      <c r="J34" s="16"/>
      <c r="K34" s="20">
        <v>0</v>
      </c>
      <c r="L34" s="16"/>
      <c r="M34" s="20">
        <v>0</v>
      </c>
      <c r="N34" s="16"/>
      <c r="O34" s="20">
        <v>111737217600</v>
      </c>
      <c r="P34" s="16"/>
      <c r="Q34" s="20">
        <v>0</v>
      </c>
      <c r="R34" s="16"/>
      <c r="S34" s="20">
        <v>111737217600</v>
      </c>
      <c r="T34" s="16"/>
      <c r="U34" s="16"/>
      <c r="V34" s="16"/>
    </row>
    <row r="35" spans="1:22" ht="21.75" customHeight="1" x14ac:dyDescent="0.2">
      <c r="A35" s="7" t="s">
        <v>53</v>
      </c>
      <c r="C35" s="29" t="s">
        <v>769</v>
      </c>
      <c r="D35" s="16"/>
      <c r="E35" s="20">
        <v>27285632</v>
      </c>
      <c r="F35" s="16"/>
      <c r="G35" s="20">
        <v>4500</v>
      </c>
      <c r="H35" s="16"/>
      <c r="I35" s="20">
        <v>0</v>
      </c>
      <c r="J35" s="16"/>
      <c r="K35" s="20">
        <v>0</v>
      </c>
      <c r="L35" s="16"/>
      <c r="M35" s="20">
        <v>0</v>
      </c>
      <c r="N35" s="16"/>
      <c r="O35" s="20">
        <v>122785344000</v>
      </c>
      <c r="P35" s="16"/>
      <c r="Q35" s="20">
        <v>0</v>
      </c>
      <c r="R35" s="16"/>
      <c r="S35" s="20">
        <v>122785344000</v>
      </c>
      <c r="T35" s="16"/>
      <c r="U35" s="16"/>
      <c r="V35" s="16"/>
    </row>
    <row r="36" spans="1:22" ht="21.75" customHeight="1" x14ac:dyDescent="0.2">
      <c r="A36" s="7" t="s">
        <v>53</v>
      </c>
      <c r="C36" s="29" t="s">
        <v>201</v>
      </c>
      <c r="D36" s="16"/>
      <c r="E36" s="20">
        <v>28784793</v>
      </c>
      <c r="F36" s="16"/>
      <c r="G36" s="20">
        <v>3000</v>
      </c>
      <c r="H36" s="16"/>
      <c r="I36" s="20">
        <v>0</v>
      </c>
      <c r="J36" s="16"/>
      <c r="K36" s="20">
        <v>0</v>
      </c>
      <c r="L36" s="16"/>
      <c r="M36" s="20">
        <v>0</v>
      </c>
      <c r="N36" s="16"/>
      <c r="O36" s="20">
        <v>86354379000</v>
      </c>
      <c r="P36" s="16"/>
      <c r="Q36" s="20">
        <v>0</v>
      </c>
      <c r="R36" s="16"/>
      <c r="S36" s="20">
        <v>86354379000</v>
      </c>
      <c r="T36" s="16"/>
      <c r="U36" s="16"/>
      <c r="V36" s="16"/>
    </row>
    <row r="37" spans="1:22" ht="21.75" customHeight="1" x14ac:dyDescent="0.2">
      <c r="A37" s="7" t="s">
        <v>29</v>
      </c>
      <c r="C37" s="29" t="s">
        <v>756</v>
      </c>
      <c r="D37" s="16"/>
      <c r="E37" s="20">
        <v>4000000</v>
      </c>
      <c r="F37" s="16"/>
      <c r="G37" s="20">
        <v>2280</v>
      </c>
      <c r="H37" s="16"/>
      <c r="I37" s="20">
        <v>0</v>
      </c>
      <c r="J37" s="16"/>
      <c r="K37" s="20">
        <v>0</v>
      </c>
      <c r="L37" s="16"/>
      <c r="M37" s="20">
        <v>0</v>
      </c>
      <c r="N37" s="16"/>
      <c r="O37" s="20">
        <v>9120000000</v>
      </c>
      <c r="P37" s="16"/>
      <c r="Q37" s="20">
        <v>284432648</v>
      </c>
      <c r="R37" s="16"/>
      <c r="S37" s="20">
        <v>8835567352</v>
      </c>
      <c r="T37" s="16"/>
      <c r="U37" s="16"/>
      <c r="V37" s="16"/>
    </row>
    <row r="38" spans="1:22" ht="21.75" customHeight="1" x14ac:dyDescent="0.2">
      <c r="A38" s="7" t="s">
        <v>535</v>
      </c>
      <c r="C38" s="29" t="s">
        <v>770</v>
      </c>
      <c r="D38" s="16"/>
      <c r="E38" s="20">
        <v>1032143</v>
      </c>
      <c r="F38" s="16"/>
      <c r="G38" s="20">
        <v>52</v>
      </c>
      <c r="H38" s="16"/>
      <c r="I38" s="20">
        <v>0</v>
      </c>
      <c r="J38" s="16"/>
      <c r="K38" s="20">
        <v>0</v>
      </c>
      <c r="L38" s="16"/>
      <c r="M38" s="20">
        <v>0</v>
      </c>
      <c r="N38" s="16"/>
      <c r="O38" s="20">
        <v>53671436</v>
      </c>
      <c r="P38" s="16"/>
      <c r="Q38" s="20">
        <v>0</v>
      </c>
      <c r="R38" s="16"/>
      <c r="S38" s="20">
        <v>53671436</v>
      </c>
      <c r="T38" s="16"/>
      <c r="U38" s="16"/>
      <c r="V38" s="16"/>
    </row>
    <row r="39" spans="1:22" ht="21.75" customHeight="1" x14ac:dyDescent="0.2">
      <c r="A39" s="7" t="s">
        <v>19</v>
      </c>
      <c r="C39" s="29" t="s">
        <v>771</v>
      </c>
      <c r="D39" s="16"/>
      <c r="E39" s="20">
        <v>10331052</v>
      </c>
      <c r="F39" s="16"/>
      <c r="G39" s="20">
        <v>400</v>
      </c>
      <c r="H39" s="16"/>
      <c r="I39" s="20">
        <v>0</v>
      </c>
      <c r="J39" s="16"/>
      <c r="K39" s="20">
        <v>0</v>
      </c>
      <c r="L39" s="16"/>
      <c r="M39" s="20">
        <v>0</v>
      </c>
      <c r="N39" s="16"/>
      <c r="O39" s="20">
        <v>4132420800</v>
      </c>
      <c r="P39" s="16"/>
      <c r="Q39" s="20">
        <v>0</v>
      </c>
      <c r="R39" s="16"/>
      <c r="S39" s="20">
        <v>4132420800</v>
      </c>
      <c r="T39" s="16"/>
      <c r="U39" s="16"/>
      <c r="V39" s="16"/>
    </row>
    <row r="40" spans="1:22" ht="21.75" customHeight="1" x14ac:dyDescent="0.2">
      <c r="A40" s="7" t="s">
        <v>24</v>
      </c>
      <c r="C40" s="29" t="s">
        <v>760</v>
      </c>
      <c r="D40" s="16"/>
      <c r="E40" s="20">
        <v>182369052</v>
      </c>
      <c r="F40" s="16"/>
      <c r="G40" s="20">
        <v>165</v>
      </c>
      <c r="H40" s="16"/>
      <c r="I40" s="20">
        <v>0</v>
      </c>
      <c r="J40" s="16"/>
      <c r="K40" s="20">
        <v>0</v>
      </c>
      <c r="L40" s="16"/>
      <c r="M40" s="20">
        <v>0</v>
      </c>
      <c r="N40" s="16"/>
      <c r="O40" s="20">
        <v>30090893580</v>
      </c>
      <c r="P40" s="16"/>
      <c r="Q40" s="20">
        <v>0</v>
      </c>
      <c r="R40" s="16"/>
      <c r="S40" s="20">
        <v>30090893580</v>
      </c>
      <c r="T40" s="16"/>
      <c r="U40" s="16"/>
      <c r="V40" s="16"/>
    </row>
    <row r="41" spans="1:22" ht="21.75" customHeight="1" x14ac:dyDescent="0.2">
      <c r="A41" s="7" t="s">
        <v>32</v>
      </c>
      <c r="C41" s="29" t="s">
        <v>763</v>
      </c>
      <c r="D41" s="16"/>
      <c r="E41" s="20">
        <v>17854546</v>
      </c>
      <c r="F41" s="16"/>
      <c r="G41" s="20">
        <v>3400</v>
      </c>
      <c r="H41" s="16"/>
      <c r="I41" s="20">
        <v>0</v>
      </c>
      <c r="J41" s="16"/>
      <c r="K41" s="20">
        <v>0</v>
      </c>
      <c r="L41" s="16"/>
      <c r="M41" s="20">
        <v>0</v>
      </c>
      <c r="N41" s="16"/>
      <c r="O41" s="20">
        <v>60705456400</v>
      </c>
      <c r="P41" s="16"/>
      <c r="Q41" s="20">
        <v>0</v>
      </c>
      <c r="R41" s="16"/>
      <c r="S41" s="20">
        <v>60705456400</v>
      </c>
      <c r="T41" s="16"/>
      <c r="U41" s="16"/>
      <c r="V41" s="16"/>
    </row>
    <row r="42" spans="1:22" ht="21.75" customHeight="1" x14ac:dyDescent="0.2">
      <c r="A42" s="7" t="s">
        <v>44</v>
      </c>
      <c r="C42" s="29" t="s">
        <v>87</v>
      </c>
      <c r="D42" s="16"/>
      <c r="E42" s="20">
        <v>263545468</v>
      </c>
      <c r="F42" s="16"/>
      <c r="G42" s="20">
        <v>1100</v>
      </c>
      <c r="H42" s="16"/>
      <c r="I42" s="20">
        <v>289900014800</v>
      </c>
      <c r="J42" s="16"/>
      <c r="K42" s="20">
        <v>19795342427</v>
      </c>
      <c r="L42" s="16"/>
      <c r="M42" s="20">
        <v>270104672373</v>
      </c>
      <c r="N42" s="16"/>
      <c r="O42" s="20">
        <v>289900014800</v>
      </c>
      <c r="P42" s="16"/>
      <c r="Q42" s="20">
        <v>19795342427</v>
      </c>
      <c r="R42" s="16"/>
      <c r="S42" s="20">
        <v>270104672373</v>
      </c>
      <c r="T42" s="16"/>
      <c r="U42" s="16"/>
      <c r="V42" s="16"/>
    </row>
    <row r="43" spans="1:22" ht="21.75" customHeight="1" x14ac:dyDescent="0.2">
      <c r="A43" s="7" t="s">
        <v>55</v>
      </c>
      <c r="C43" s="29" t="s">
        <v>772</v>
      </c>
      <c r="D43" s="16"/>
      <c r="E43" s="20">
        <v>334989322</v>
      </c>
      <c r="F43" s="16"/>
      <c r="G43" s="20">
        <v>260</v>
      </c>
      <c r="H43" s="16"/>
      <c r="I43" s="20">
        <v>0</v>
      </c>
      <c r="J43" s="16"/>
      <c r="K43" s="20">
        <v>0</v>
      </c>
      <c r="L43" s="16"/>
      <c r="M43" s="20">
        <v>0</v>
      </c>
      <c r="N43" s="16"/>
      <c r="O43" s="20">
        <v>87097223720</v>
      </c>
      <c r="P43" s="16"/>
      <c r="Q43" s="20">
        <v>0</v>
      </c>
      <c r="R43" s="16"/>
      <c r="S43" s="20">
        <v>87097223720</v>
      </c>
      <c r="T43" s="16"/>
      <c r="U43" s="16"/>
      <c r="V43" s="16"/>
    </row>
    <row r="44" spans="1:22" ht="21.75" customHeight="1" x14ac:dyDescent="0.2">
      <c r="A44" s="7" t="s">
        <v>37</v>
      </c>
      <c r="C44" s="29" t="s">
        <v>201</v>
      </c>
      <c r="D44" s="16"/>
      <c r="E44" s="20">
        <v>1135510263</v>
      </c>
      <c r="F44" s="16"/>
      <c r="G44" s="20">
        <v>34</v>
      </c>
      <c r="H44" s="16"/>
      <c r="I44" s="20">
        <v>0</v>
      </c>
      <c r="J44" s="16"/>
      <c r="K44" s="20">
        <v>0</v>
      </c>
      <c r="L44" s="16"/>
      <c r="M44" s="20">
        <v>0</v>
      </c>
      <c r="N44" s="16"/>
      <c r="O44" s="20">
        <v>38607348942</v>
      </c>
      <c r="P44" s="16"/>
      <c r="Q44" s="20">
        <v>1253651490</v>
      </c>
      <c r="R44" s="16"/>
      <c r="S44" s="20">
        <v>37353697452</v>
      </c>
      <c r="T44" s="16"/>
      <c r="U44" s="16"/>
      <c r="V44" s="16"/>
    </row>
    <row r="45" spans="1:22" ht="21.75" customHeight="1" x14ac:dyDescent="0.2">
      <c r="A45" s="7" t="s">
        <v>59</v>
      </c>
      <c r="C45" s="29" t="s">
        <v>773</v>
      </c>
      <c r="D45" s="16"/>
      <c r="E45" s="20">
        <v>24793034</v>
      </c>
      <c r="F45" s="16"/>
      <c r="G45" s="20">
        <v>722</v>
      </c>
      <c r="H45" s="16"/>
      <c r="I45" s="20">
        <v>0</v>
      </c>
      <c r="J45" s="16"/>
      <c r="K45" s="20">
        <v>0</v>
      </c>
      <c r="L45" s="16"/>
      <c r="M45" s="20">
        <v>0</v>
      </c>
      <c r="N45" s="16"/>
      <c r="O45" s="20">
        <v>17900570548</v>
      </c>
      <c r="P45" s="16"/>
      <c r="Q45" s="20">
        <v>706601469</v>
      </c>
      <c r="R45" s="16"/>
      <c r="S45" s="20">
        <v>17193969079</v>
      </c>
      <c r="T45" s="16"/>
      <c r="U45" s="16"/>
      <c r="V45" s="16"/>
    </row>
    <row r="46" spans="1:22" ht="21.75" customHeight="1" x14ac:dyDescent="0.2">
      <c r="A46" s="7" t="s">
        <v>25</v>
      </c>
      <c r="C46" s="29" t="s">
        <v>774</v>
      </c>
      <c r="D46" s="16"/>
      <c r="E46" s="20">
        <v>152765618</v>
      </c>
      <c r="F46" s="16"/>
      <c r="G46" s="20">
        <v>560</v>
      </c>
      <c r="H46" s="16"/>
      <c r="I46" s="20">
        <v>0</v>
      </c>
      <c r="J46" s="16"/>
      <c r="K46" s="20">
        <v>0</v>
      </c>
      <c r="L46" s="16"/>
      <c r="M46" s="20">
        <v>0</v>
      </c>
      <c r="N46" s="16"/>
      <c r="O46" s="20">
        <v>85548746080</v>
      </c>
      <c r="P46" s="16"/>
      <c r="Q46" s="20">
        <v>0</v>
      </c>
      <c r="R46" s="16"/>
      <c r="S46" s="20">
        <v>85548746080</v>
      </c>
      <c r="T46" s="16"/>
      <c r="U46" s="16"/>
      <c r="V46" s="16"/>
    </row>
    <row r="47" spans="1:22" ht="21.75" customHeight="1" x14ac:dyDescent="0.2">
      <c r="A47" s="7" t="s">
        <v>34</v>
      </c>
      <c r="C47" s="29" t="s">
        <v>132</v>
      </c>
      <c r="D47" s="16"/>
      <c r="E47" s="20">
        <v>218383797</v>
      </c>
      <c r="F47" s="16"/>
      <c r="G47" s="20">
        <v>80</v>
      </c>
      <c r="H47" s="16"/>
      <c r="I47" s="20">
        <v>0</v>
      </c>
      <c r="J47" s="16"/>
      <c r="K47" s="20">
        <v>0</v>
      </c>
      <c r="L47" s="16"/>
      <c r="M47" s="20">
        <v>0</v>
      </c>
      <c r="N47" s="16"/>
      <c r="O47" s="20">
        <v>17470703760</v>
      </c>
      <c r="P47" s="16"/>
      <c r="Q47" s="20">
        <v>0</v>
      </c>
      <c r="R47" s="16"/>
      <c r="S47" s="20">
        <v>17470703760</v>
      </c>
      <c r="T47" s="16"/>
      <c r="U47" s="16"/>
      <c r="V47" s="16"/>
    </row>
    <row r="48" spans="1:22" ht="21.75" customHeight="1" x14ac:dyDescent="0.2">
      <c r="A48" s="7" t="s">
        <v>57</v>
      </c>
      <c r="C48" s="29" t="s">
        <v>9</v>
      </c>
      <c r="D48" s="16"/>
      <c r="E48" s="20">
        <v>45860124</v>
      </c>
      <c r="F48" s="16"/>
      <c r="G48" s="20">
        <v>450</v>
      </c>
      <c r="H48" s="16"/>
      <c r="I48" s="20">
        <v>20637055800</v>
      </c>
      <c r="J48" s="16"/>
      <c r="K48" s="20">
        <v>1072054847</v>
      </c>
      <c r="L48" s="16"/>
      <c r="M48" s="20">
        <v>19565000953</v>
      </c>
      <c r="N48" s="16"/>
      <c r="O48" s="20">
        <f>20637055800+50005252080</f>
        <v>70642307880</v>
      </c>
      <c r="P48" s="16"/>
      <c r="Q48" s="20">
        <v>1072054847</v>
      </c>
      <c r="R48" s="16"/>
      <c r="S48" s="20">
        <f>O48-Q48</f>
        <v>69570253033</v>
      </c>
      <c r="T48" s="16"/>
      <c r="U48" s="16"/>
      <c r="V48" s="16"/>
    </row>
    <row r="49" spans="1:22" ht="21.75" customHeight="1" x14ac:dyDescent="0.2">
      <c r="A49" s="9" t="s">
        <v>39</v>
      </c>
      <c r="C49" s="29" t="s">
        <v>765</v>
      </c>
      <c r="D49" s="16"/>
      <c r="E49" s="20">
        <v>4000000</v>
      </c>
      <c r="F49" s="16"/>
      <c r="G49" s="20">
        <v>600</v>
      </c>
      <c r="H49" s="16"/>
      <c r="I49" s="22">
        <v>0</v>
      </c>
      <c r="J49" s="16"/>
      <c r="K49" s="22">
        <v>0</v>
      </c>
      <c r="L49" s="16"/>
      <c r="M49" s="22">
        <v>0</v>
      </c>
      <c r="N49" s="16"/>
      <c r="O49" s="22">
        <v>2400000000</v>
      </c>
      <c r="P49" s="16"/>
      <c r="Q49" s="22">
        <v>0</v>
      </c>
      <c r="R49" s="16"/>
      <c r="S49" s="22">
        <v>2400000000</v>
      </c>
      <c r="T49" s="16"/>
      <c r="U49" s="16"/>
      <c r="V49" s="16"/>
    </row>
    <row r="50" spans="1:22" ht="21.75" customHeight="1" x14ac:dyDescent="0.2">
      <c r="A50" s="12" t="s">
        <v>65</v>
      </c>
      <c r="C50" s="20"/>
      <c r="D50" s="16"/>
      <c r="E50" s="20"/>
      <c r="F50" s="16"/>
      <c r="G50" s="20"/>
      <c r="H50" s="16"/>
      <c r="I50" s="24">
        <v>490234795600</v>
      </c>
      <c r="J50" s="16"/>
      <c r="K50" s="24">
        <v>29614190056</v>
      </c>
      <c r="L50" s="16"/>
      <c r="M50" s="24">
        <v>460620605544</v>
      </c>
      <c r="N50" s="16"/>
      <c r="O50" s="24">
        <f>SUM(O8:O49)</f>
        <v>3299353850124</v>
      </c>
      <c r="P50" s="16"/>
      <c r="Q50" s="24">
        <f>SUM(Q8:Q49)</f>
        <v>56256103235</v>
      </c>
      <c r="R50" s="16"/>
      <c r="S50" s="24">
        <f>SUM(S8:S49)</f>
        <v>3243097746889</v>
      </c>
      <c r="T50" s="16"/>
      <c r="U50" s="16"/>
      <c r="V50" s="16"/>
    </row>
    <row r="52" spans="1:22" x14ac:dyDescent="0.2">
      <c r="I52" s="31"/>
    </row>
    <row r="54" spans="1:22" x14ac:dyDescent="0.2">
      <c r="O54" s="31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I14"/>
  <sheetViews>
    <sheetView rightToLeft="1" workbookViewId="0">
      <selection activeCell="G15" sqref="G15"/>
    </sheetView>
  </sheetViews>
  <sheetFormatPr defaultRowHeight="12.75" x14ac:dyDescent="0.2"/>
  <cols>
    <col min="1" max="1" width="39" customWidth="1"/>
    <col min="2" max="2" width="1.28515625" customWidth="1"/>
    <col min="3" max="3" width="20.7109375" customWidth="1"/>
    <col min="4" max="4" width="1.28515625" customWidth="1"/>
    <col min="5" max="5" width="15.5703125" customWidth="1"/>
    <col min="6" max="6" width="1.28515625" customWidth="1"/>
    <col min="7" max="7" width="31.140625" customWidth="1"/>
    <col min="8" max="8" width="1.28515625" customWidth="1"/>
    <col min="9" max="9" width="31.140625" customWidth="1"/>
    <col min="10" max="10" width="0.28515625" customWidth="1"/>
  </cols>
  <sheetData>
    <row r="1" spans="1:9" ht="29.1" customHeight="1" x14ac:dyDescent="0.2">
      <c r="A1" s="111" t="s">
        <v>0</v>
      </c>
      <c r="B1" s="111"/>
      <c r="C1" s="111"/>
      <c r="D1" s="111"/>
      <c r="E1" s="111"/>
      <c r="F1" s="111"/>
      <c r="G1" s="111"/>
      <c r="H1" s="111"/>
      <c r="I1" s="111"/>
    </row>
    <row r="2" spans="1:9" ht="21.75" customHeight="1" x14ac:dyDescent="0.2">
      <c r="A2" s="111" t="s">
        <v>511</v>
      </c>
      <c r="B2" s="111"/>
      <c r="C2" s="111"/>
      <c r="D2" s="111"/>
      <c r="E2" s="111"/>
      <c r="F2" s="111"/>
      <c r="G2" s="111"/>
      <c r="H2" s="111"/>
      <c r="I2" s="111"/>
    </row>
    <row r="3" spans="1:9" ht="21.75" customHeight="1" x14ac:dyDescent="0.2">
      <c r="A3" s="111" t="s">
        <v>2</v>
      </c>
      <c r="B3" s="111"/>
      <c r="C3" s="111"/>
      <c r="D3" s="111"/>
      <c r="E3" s="111"/>
      <c r="F3" s="111"/>
      <c r="G3" s="111"/>
      <c r="H3" s="111"/>
      <c r="I3" s="111"/>
    </row>
    <row r="4" spans="1:9" ht="14.45" customHeight="1" x14ac:dyDescent="0.2"/>
    <row r="5" spans="1:9" ht="14.45" customHeight="1" x14ac:dyDescent="0.2">
      <c r="A5" s="112" t="s">
        <v>556</v>
      </c>
      <c r="B5" s="112"/>
      <c r="C5" s="112"/>
      <c r="D5" s="112"/>
      <c r="E5" s="112"/>
      <c r="F5" s="112"/>
      <c r="G5" s="112"/>
      <c r="H5" s="112"/>
      <c r="I5" s="112"/>
    </row>
    <row r="6" spans="1:9" ht="14.45" customHeight="1" x14ac:dyDescent="0.2">
      <c r="G6" s="2" t="s">
        <v>529</v>
      </c>
      <c r="I6" s="2" t="s">
        <v>530</v>
      </c>
    </row>
    <row r="7" spans="1:9" ht="53.25" customHeight="1" x14ac:dyDescent="0.2">
      <c r="A7" s="2" t="s">
        <v>775</v>
      </c>
      <c r="C7" s="14" t="s">
        <v>776</v>
      </c>
      <c r="E7" s="14" t="s">
        <v>777</v>
      </c>
      <c r="G7" s="15" t="s">
        <v>778</v>
      </c>
      <c r="I7" s="15" t="s">
        <v>778</v>
      </c>
    </row>
    <row r="8" spans="1:9" ht="18.75" x14ac:dyDescent="0.45">
      <c r="A8" s="7" t="s">
        <v>835</v>
      </c>
      <c r="C8" s="38" t="s">
        <v>837</v>
      </c>
      <c r="D8" s="38"/>
      <c r="E8" s="38" t="s">
        <v>837</v>
      </c>
      <c r="F8" s="34"/>
      <c r="G8" s="20">
        <v>0</v>
      </c>
      <c r="I8" s="20">
        <v>20256359370</v>
      </c>
    </row>
    <row r="9" spans="1:9" ht="18.75" x14ac:dyDescent="0.45">
      <c r="A9" s="7" t="s">
        <v>836</v>
      </c>
      <c r="C9" s="38">
        <v>8000000</v>
      </c>
      <c r="D9" s="34"/>
      <c r="E9" s="38">
        <v>5200</v>
      </c>
      <c r="F9" s="34"/>
      <c r="G9" s="20">
        <v>0</v>
      </c>
      <c r="I9" s="20">
        <v>41600000000</v>
      </c>
    </row>
    <row r="10" spans="1:9" ht="21.75" thickBot="1" x14ac:dyDescent="0.25">
      <c r="A10" s="7"/>
      <c r="C10" s="34"/>
      <c r="D10" s="34"/>
      <c r="E10" s="34"/>
      <c r="F10" s="34"/>
      <c r="G10" s="37">
        <f>SUM(G8:G9)</f>
        <v>0</v>
      </c>
      <c r="I10" s="37">
        <f>SUM(I8:I9)</f>
        <v>61856359370</v>
      </c>
    </row>
    <row r="11" spans="1:9" ht="13.5" thickTop="1" x14ac:dyDescent="0.2">
      <c r="A11" s="36"/>
      <c r="C11" s="34"/>
      <c r="D11" s="34"/>
      <c r="E11" s="34"/>
      <c r="F11" s="34"/>
      <c r="G11" s="34"/>
    </row>
    <row r="12" spans="1:9" x14ac:dyDescent="0.2">
      <c r="C12" s="34"/>
      <c r="D12" s="34"/>
      <c r="E12" s="34"/>
      <c r="F12" s="34"/>
      <c r="G12" s="34"/>
    </row>
    <row r="13" spans="1:9" x14ac:dyDescent="0.2">
      <c r="C13" s="34"/>
      <c r="D13" s="34"/>
      <c r="E13" s="34"/>
      <c r="F13" s="34"/>
      <c r="G13" s="34"/>
    </row>
    <row r="14" spans="1:9" x14ac:dyDescent="0.2">
      <c r="C14" s="34"/>
      <c r="D14" s="34"/>
      <c r="E14" s="34"/>
      <c r="F14" s="34"/>
      <c r="G14" s="34"/>
    </row>
  </sheetData>
  <mergeCells count="4">
    <mergeCell ref="A1:I1"/>
    <mergeCell ref="A2:I2"/>
    <mergeCell ref="A3:I3"/>
    <mergeCell ref="A5:I5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Y128"/>
  <sheetViews>
    <sheetView rightToLeft="1" workbookViewId="0">
      <selection activeCell="P120" sqref="P120:P122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4.28515625" customWidth="1"/>
    <col min="6" max="7" width="1.28515625" customWidth="1"/>
    <col min="8" max="8" width="20.7109375" customWidth="1"/>
    <col min="9" max="9" width="1.28515625" customWidth="1"/>
    <col min="10" max="10" width="18.7109375" bestFit="1" customWidth="1"/>
    <col min="11" max="11" width="1.28515625" customWidth="1"/>
    <col min="12" max="12" width="10.7109375" bestFit="1" customWidth="1"/>
    <col min="13" max="13" width="1.28515625" customWidth="1"/>
    <col min="14" max="14" width="18.7109375" bestFit="1" customWidth="1"/>
    <col min="15" max="15" width="1.28515625" customWidth="1"/>
    <col min="16" max="16" width="18.7109375" bestFit="1" customWidth="1"/>
    <col min="17" max="17" width="1.28515625" customWidth="1"/>
    <col min="18" max="18" width="10.7109375" bestFit="1" customWidth="1"/>
    <col min="19" max="19" width="1.28515625" customWidth="1"/>
    <col min="20" max="20" width="18.7109375" bestFit="1" customWidth="1"/>
    <col min="21" max="21" width="0.28515625" customWidth="1"/>
    <col min="25" max="25" width="18.85546875" bestFit="1" customWidth="1"/>
  </cols>
  <sheetData>
    <row r="1" spans="1:25" ht="29.1" customHeight="1" x14ac:dyDescent="0.2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</row>
    <row r="2" spans="1:25" ht="21.75" customHeight="1" x14ac:dyDescent="0.2">
      <c r="A2" s="111" t="s">
        <v>511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</row>
    <row r="3" spans="1:25" ht="21.75" customHeight="1" x14ac:dyDescent="0.2">
      <c r="A3" s="111" t="s">
        <v>2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</row>
    <row r="4" spans="1:25" ht="14.45" customHeight="1" x14ac:dyDescent="0.2"/>
    <row r="5" spans="1:25" ht="14.45" customHeight="1" x14ac:dyDescent="0.2">
      <c r="A5" s="112" t="s">
        <v>779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</row>
    <row r="6" spans="1:25" ht="14.45" customHeight="1" x14ac:dyDescent="0.2">
      <c r="A6" s="108" t="s">
        <v>514</v>
      </c>
      <c r="J6" s="108" t="s">
        <v>529</v>
      </c>
      <c r="K6" s="108"/>
      <c r="L6" s="108"/>
      <c r="M6" s="108"/>
      <c r="N6" s="108"/>
      <c r="P6" s="108" t="s">
        <v>530</v>
      </c>
      <c r="Q6" s="108"/>
      <c r="R6" s="108"/>
      <c r="S6" s="108"/>
      <c r="T6" s="108"/>
    </row>
    <row r="7" spans="1:25" ht="29.1" customHeight="1" x14ac:dyDescent="0.2">
      <c r="A7" s="108"/>
      <c r="C7" s="14" t="s">
        <v>780</v>
      </c>
      <c r="E7" s="135" t="s">
        <v>117</v>
      </c>
      <c r="F7" s="135"/>
      <c r="H7" s="14" t="s">
        <v>781</v>
      </c>
      <c r="J7" s="15" t="s">
        <v>782</v>
      </c>
      <c r="K7" s="3"/>
      <c r="L7" s="15" t="s">
        <v>754</v>
      </c>
      <c r="M7" s="3"/>
      <c r="N7" s="15" t="s">
        <v>783</v>
      </c>
      <c r="P7" s="15" t="s">
        <v>782</v>
      </c>
      <c r="Q7" s="3"/>
      <c r="R7" s="15" t="s">
        <v>754</v>
      </c>
      <c r="S7" s="3"/>
      <c r="T7" s="15" t="s">
        <v>783</v>
      </c>
    </row>
    <row r="8" spans="1:25" ht="21.75" customHeight="1" x14ac:dyDescent="0.2">
      <c r="A8" s="5" t="s">
        <v>589</v>
      </c>
      <c r="C8" s="17"/>
      <c r="D8" s="16"/>
      <c r="E8" s="28" t="s">
        <v>784</v>
      </c>
      <c r="F8" s="17"/>
      <c r="G8" s="16"/>
      <c r="H8" s="19">
        <v>17</v>
      </c>
      <c r="I8" s="16"/>
      <c r="J8" s="18">
        <v>0</v>
      </c>
      <c r="K8" s="16"/>
      <c r="L8" s="18">
        <v>0</v>
      </c>
      <c r="M8" s="16"/>
      <c r="N8" s="18">
        <v>0</v>
      </c>
      <c r="O8" s="16"/>
      <c r="P8" s="18">
        <v>509575411313</v>
      </c>
      <c r="Q8" s="16"/>
      <c r="R8" s="18">
        <v>0</v>
      </c>
      <c r="S8" s="16"/>
      <c r="T8" s="18">
        <f>P8-R8</f>
        <v>509575411313</v>
      </c>
      <c r="U8" s="16"/>
      <c r="V8" s="16"/>
      <c r="W8" s="16"/>
      <c r="X8" s="16"/>
      <c r="Y8" s="16"/>
    </row>
    <row r="9" spans="1:25" ht="21.75" customHeight="1" x14ac:dyDescent="0.2">
      <c r="A9" s="7" t="s">
        <v>231</v>
      </c>
      <c r="C9" s="16"/>
      <c r="D9" s="16"/>
      <c r="E9" s="29" t="s">
        <v>209</v>
      </c>
      <c r="F9" s="16"/>
      <c r="G9" s="16"/>
      <c r="H9" s="21">
        <v>18</v>
      </c>
      <c r="I9" s="16"/>
      <c r="J9" s="20">
        <v>175272061032</v>
      </c>
      <c r="K9" s="16"/>
      <c r="L9" s="20">
        <v>0</v>
      </c>
      <c r="M9" s="16"/>
      <c r="N9" s="20">
        <f>J9-L9</f>
        <v>175272061032</v>
      </c>
      <c r="O9" s="16"/>
      <c r="P9" s="20">
        <v>1105659514088</v>
      </c>
      <c r="Q9" s="16"/>
      <c r="R9" s="20">
        <v>0</v>
      </c>
      <c r="S9" s="16"/>
      <c r="T9" s="20">
        <f t="shared" ref="T9:T72" si="0">P9-R9</f>
        <v>1105659514088</v>
      </c>
      <c r="U9" s="16"/>
      <c r="V9" s="16"/>
      <c r="W9" s="16"/>
      <c r="X9" s="16"/>
      <c r="Y9" s="16"/>
    </row>
    <row r="10" spans="1:25" ht="21.75" customHeight="1" x14ac:dyDescent="0.2">
      <c r="A10" s="7" t="s">
        <v>342</v>
      </c>
      <c r="C10" s="16"/>
      <c r="D10" s="16"/>
      <c r="E10" s="29" t="s">
        <v>345</v>
      </c>
      <c r="F10" s="16"/>
      <c r="G10" s="16"/>
      <c r="H10" s="21">
        <v>23</v>
      </c>
      <c r="I10" s="16"/>
      <c r="J10" s="20">
        <v>48520543533</v>
      </c>
      <c r="K10" s="16"/>
      <c r="L10" s="20">
        <v>0</v>
      </c>
      <c r="M10" s="16"/>
      <c r="N10" s="20">
        <f t="shared" ref="N10:N74" si="1">J10-L10</f>
        <v>48520543533</v>
      </c>
      <c r="O10" s="16"/>
      <c r="P10" s="20">
        <v>48520543533</v>
      </c>
      <c r="Q10" s="16"/>
      <c r="R10" s="20">
        <v>0</v>
      </c>
      <c r="S10" s="16"/>
      <c r="T10" s="20">
        <f t="shared" si="0"/>
        <v>48520543533</v>
      </c>
      <c r="U10" s="16"/>
      <c r="V10" s="16"/>
      <c r="W10" s="16"/>
      <c r="X10" s="16"/>
      <c r="Y10" s="16"/>
    </row>
    <row r="11" spans="1:25" ht="21.75" customHeight="1" x14ac:dyDescent="0.2">
      <c r="A11" s="7" t="s">
        <v>346</v>
      </c>
      <c r="C11" s="16"/>
      <c r="D11" s="16"/>
      <c r="E11" s="29" t="s">
        <v>345</v>
      </c>
      <c r="F11" s="16"/>
      <c r="G11" s="16"/>
      <c r="H11" s="21">
        <v>23</v>
      </c>
      <c r="I11" s="16"/>
      <c r="J11" s="20">
        <v>391396564096</v>
      </c>
      <c r="K11" s="16"/>
      <c r="L11" s="20">
        <v>0</v>
      </c>
      <c r="M11" s="16"/>
      <c r="N11" s="20">
        <f t="shared" si="1"/>
        <v>391396564096</v>
      </c>
      <c r="O11" s="16"/>
      <c r="P11" s="20">
        <v>454525042176</v>
      </c>
      <c r="Q11" s="16"/>
      <c r="R11" s="20">
        <v>0</v>
      </c>
      <c r="S11" s="16"/>
      <c r="T11" s="20">
        <f t="shared" si="0"/>
        <v>454525042176</v>
      </c>
      <c r="U11" s="16"/>
      <c r="V11" s="16"/>
      <c r="W11" s="16"/>
      <c r="X11" s="16"/>
      <c r="Y11" s="16"/>
    </row>
    <row r="12" spans="1:25" ht="21.75" customHeight="1" x14ac:dyDescent="0.2">
      <c r="A12" s="7" t="s">
        <v>347</v>
      </c>
      <c r="C12" s="16"/>
      <c r="D12" s="16"/>
      <c r="E12" s="29" t="s">
        <v>345</v>
      </c>
      <c r="F12" s="16"/>
      <c r="G12" s="16"/>
      <c r="H12" s="21">
        <v>23</v>
      </c>
      <c r="I12" s="16"/>
      <c r="J12" s="20">
        <v>78136966765</v>
      </c>
      <c r="K12" s="16"/>
      <c r="L12" s="20">
        <v>0</v>
      </c>
      <c r="M12" s="16"/>
      <c r="N12" s="20">
        <f t="shared" si="1"/>
        <v>78136966765</v>
      </c>
      <c r="O12" s="16"/>
      <c r="P12" s="20">
        <v>90739703340</v>
      </c>
      <c r="Q12" s="16"/>
      <c r="R12" s="20">
        <v>0</v>
      </c>
      <c r="S12" s="16"/>
      <c r="T12" s="20">
        <f t="shared" si="0"/>
        <v>90739703340</v>
      </c>
      <c r="U12" s="16"/>
      <c r="V12" s="16"/>
      <c r="W12" s="16"/>
      <c r="X12" s="16"/>
      <c r="Y12" s="16"/>
    </row>
    <row r="13" spans="1:25" ht="21.75" customHeight="1" x14ac:dyDescent="0.2">
      <c r="A13" s="7" t="s">
        <v>336</v>
      </c>
      <c r="C13" s="16"/>
      <c r="D13" s="16"/>
      <c r="E13" s="29" t="s">
        <v>338</v>
      </c>
      <c r="F13" s="16"/>
      <c r="G13" s="16"/>
      <c r="H13" s="21">
        <v>23</v>
      </c>
      <c r="I13" s="16"/>
      <c r="J13" s="20">
        <v>49064578821</v>
      </c>
      <c r="K13" s="16"/>
      <c r="L13" s="20">
        <v>0</v>
      </c>
      <c r="M13" s="16"/>
      <c r="N13" s="20">
        <f t="shared" si="1"/>
        <v>49064578821</v>
      </c>
      <c r="O13" s="16"/>
      <c r="P13" s="20">
        <v>49064578821</v>
      </c>
      <c r="Q13" s="16"/>
      <c r="R13" s="20">
        <v>0</v>
      </c>
      <c r="S13" s="16"/>
      <c r="T13" s="20">
        <f t="shared" si="0"/>
        <v>49064578821</v>
      </c>
      <c r="U13" s="16"/>
      <c r="V13" s="16"/>
      <c r="W13" s="16"/>
      <c r="X13" s="16"/>
      <c r="Y13" s="16"/>
    </row>
    <row r="14" spans="1:25" ht="21.75" customHeight="1" x14ac:dyDescent="0.2">
      <c r="A14" s="7" t="s">
        <v>203</v>
      </c>
      <c r="C14" s="16"/>
      <c r="D14" s="16"/>
      <c r="E14" s="29" t="s">
        <v>202</v>
      </c>
      <c r="F14" s="16"/>
      <c r="G14" s="16"/>
      <c r="H14" s="21">
        <v>23</v>
      </c>
      <c r="I14" s="16"/>
      <c r="J14" s="20">
        <v>63417992815</v>
      </c>
      <c r="K14" s="16"/>
      <c r="L14" s="20">
        <v>0</v>
      </c>
      <c r="M14" s="16"/>
      <c r="N14" s="20">
        <f t="shared" si="1"/>
        <v>63417992815</v>
      </c>
      <c r="O14" s="16"/>
      <c r="P14" s="20">
        <v>127366999423</v>
      </c>
      <c r="Q14" s="16"/>
      <c r="R14" s="20">
        <v>0</v>
      </c>
      <c r="S14" s="16"/>
      <c r="T14" s="20">
        <f t="shared" si="0"/>
        <v>127366999423</v>
      </c>
      <c r="U14" s="16"/>
      <c r="V14" s="16"/>
      <c r="W14" s="16"/>
      <c r="X14" s="16"/>
      <c r="Y14" s="16"/>
    </row>
    <row r="15" spans="1:25" ht="21.75" customHeight="1" x14ac:dyDescent="0.2">
      <c r="A15" s="7" t="s">
        <v>200</v>
      </c>
      <c r="C15" s="16"/>
      <c r="D15" s="16"/>
      <c r="E15" s="29" t="s">
        <v>202</v>
      </c>
      <c r="F15" s="16"/>
      <c r="G15" s="16"/>
      <c r="H15" s="21">
        <v>23</v>
      </c>
      <c r="I15" s="16"/>
      <c r="J15" s="20">
        <v>120988730365</v>
      </c>
      <c r="K15" s="16"/>
      <c r="L15" s="20">
        <v>0</v>
      </c>
      <c r="M15" s="16"/>
      <c r="N15" s="20">
        <f t="shared" si="1"/>
        <v>120988730365</v>
      </c>
      <c r="O15" s="16"/>
      <c r="P15" s="20">
        <v>243403513782</v>
      </c>
      <c r="Q15" s="16"/>
      <c r="R15" s="20">
        <v>0</v>
      </c>
      <c r="S15" s="16"/>
      <c r="T15" s="20">
        <f t="shared" si="0"/>
        <v>243403513782</v>
      </c>
      <c r="U15" s="16"/>
      <c r="V15" s="16"/>
      <c r="W15" s="16"/>
      <c r="X15" s="16"/>
      <c r="Y15" s="16"/>
    </row>
    <row r="16" spans="1:25" ht="21.75" customHeight="1" x14ac:dyDescent="0.2">
      <c r="A16" s="7" t="s">
        <v>143</v>
      </c>
      <c r="C16" s="16"/>
      <c r="D16" s="16"/>
      <c r="E16" s="29" t="s">
        <v>144</v>
      </c>
      <c r="F16" s="16"/>
      <c r="G16" s="16"/>
      <c r="H16" s="21">
        <v>23</v>
      </c>
      <c r="I16" s="16"/>
      <c r="J16" s="20">
        <v>71122174744</v>
      </c>
      <c r="K16" s="16"/>
      <c r="L16" s="20">
        <v>0</v>
      </c>
      <c r="M16" s="16"/>
      <c r="N16" s="20">
        <f t="shared" si="1"/>
        <v>71122174744</v>
      </c>
      <c r="O16" s="16"/>
      <c r="P16" s="20">
        <v>377209075222</v>
      </c>
      <c r="Q16" s="16"/>
      <c r="R16" s="20">
        <v>0</v>
      </c>
      <c r="S16" s="16"/>
      <c r="T16" s="20">
        <f t="shared" si="0"/>
        <v>377209075222</v>
      </c>
      <c r="U16" s="16"/>
      <c r="V16" s="16"/>
      <c r="W16" s="16"/>
      <c r="X16" s="16"/>
      <c r="Y16" s="16"/>
    </row>
    <row r="17" spans="1:25" ht="21.75" customHeight="1" x14ac:dyDescent="0.2">
      <c r="A17" s="7" t="s">
        <v>268</v>
      </c>
      <c r="C17" s="16"/>
      <c r="D17" s="16"/>
      <c r="E17" s="29" t="s">
        <v>270</v>
      </c>
      <c r="F17" s="16"/>
      <c r="G17" s="16"/>
      <c r="H17" s="21">
        <v>23</v>
      </c>
      <c r="I17" s="16"/>
      <c r="J17" s="20">
        <f>85917361761</f>
        <v>85917361761</v>
      </c>
      <c r="K17" s="16"/>
      <c r="L17" s="20">
        <v>0</v>
      </c>
      <c r="M17" s="16"/>
      <c r="N17" s="20">
        <f t="shared" si="1"/>
        <v>85917361761</v>
      </c>
      <c r="O17" s="16"/>
      <c r="P17" s="20">
        <f>531688048800+600000000</f>
        <v>532288048800</v>
      </c>
      <c r="Q17" s="16"/>
      <c r="R17" s="20">
        <v>0</v>
      </c>
      <c r="S17" s="16"/>
      <c r="T17" s="20">
        <f t="shared" si="0"/>
        <v>532288048800</v>
      </c>
      <c r="U17" s="16"/>
      <c r="V17" s="16"/>
      <c r="W17" s="16"/>
      <c r="X17" s="16"/>
      <c r="Y17" s="16"/>
    </row>
    <row r="18" spans="1:25" ht="21.75" customHeight="1" x14ac:dyDescent="0.2">
      <c r="A18" s="7" t="s">
        <v>315</v>
      </c>
      <c r="C18" s="16"/>
      <c r="D18" s="16"/>
      <c r="E18" s="29" t="s">
        <v>316</v>
      </c>
      <c r="F18" s="16"/>
      <c r="G18" s="16"/>
      <c r="H18" s="21">
        <v>23</v>
      </c>
      <c r="I18" s="16"/>
      <c r="J18" s="20">
        <v>208783364443</v>
      </c>
      <c r="K18" s="16"/>
      <c r="L18" s="20">
        <v>0</v>
      </c>
      <c r="M18" s="16"/>
      <c r="N18" s="20">
        <f t="shared" si="1"/>
        <v>208783364443</v>
      </c>
      <c r="O18" s="16"/>
      <c r="P18" s="20">
        <v>669737513333</v>
      </c>
      <c r="Q18" s="16"/>
      <c r="R18" s="20">
        <v>0</v>
      </c>
      <c r="S18" s="16"/>
      <c r="T18" s="20">
        <f t="shared" si="0"/>
        <v>669737513333</v>
      </c>
      <c r="U18" s="16"/>
      <c r="V18" s="16"/>
      <c r="W18" s="16"/>
      <c r="X18" s="16"/>
      <c r="Y18" s="16"/>
    </row>
    <row r="19" spans="1:25" ht="21.75" customHeight="1" x14ac:dyDescent="0.2">
      <c r="A19" s="7" t="s">
        <v>123</v>
      </c>
      <c r="C19" s="16"/>
      <c r="D19" s="16"/>
      <c r="E19" s="29" t="s">
        <v>124</v>
      </c>
      <c r="F19" s="16"/>
      <c r="G19" s="16"/>
      <c r="H19" s="21">
        <v>0</v>
      </c>
      <c r="I19" s="16"/>
      <c r="J19" s="20">
        <v>14598027379</v>
      </c>
      <c r="K19" s="16"/>
      <c r="L19" s="20">
        <v>0</v>
      </c>
      <c r="M19" s="16"/>
      <c r="N19" s="20">
        <f t="shared" si="1"/>
        <v>14598027379</v>
      </c>
      <c r="O19" s="16"/>
      <c r="P19" s="20">
        <v>79111890323</v>
      </c>
      <c r="Q19" s="16"/>
      <c r="R19" s="20">
        <v>0</v>
      </c>
      <c r="S19" s="16"/>
      <c r="T19" s="20">
        <f t="shared" si="0"/>
        <v>79111890323</v>
      </c>
      <c r="U19" s="16"/>
      <c r="V19" s="16"/>
      <c r="W19" s="16"/>
      <c r="X19" s="16"/>
      <c r="Y19" s="16"/>
    </row>
    <row r="20" spans="1:25" ht="21.75" customHeight="1" x14ac:dyDescent="0.2">
      <c r="A20" s="7" t="s">
        <v>313</v>
      </c>
      <c r="C20" s="16"/>
      <c r="D20" s="16"/>
      <c r="E20" s="29" t="s">
        <v>314</v>
      </c>
      <c r="F20" s="16"/>
      <c r="G20" s="16"/>
      <c r="H20" s="21">
        <v>23</v>
      </c>
      <c r="I20" s="16"/>
      <c r="J20" s="20">
        <v>23162152080</v>
      </c>
      <c r="K20" s="16"/>
      <c r="L20" s="20">
        <v>0</v>
      </c>
      <c r="M20" s="16"/>
      <c r="N20" s="20">
        <f t="shared" si="1"/>
        <v>23162152080</v>
      </c>
      <c r="O20" s="16"/>
      <c r="P20" s="20">
        <v>64948627431</v>
      </c>
      <c r="Q20" s="16"/>
      <c r="R20" s="20">
        <v>0</v>
      </c>
      <c r="S20" s="16"/>
      <c r="T20" s="20">
        <f t="shared" si="0"/>
        <v>64948627431</v>
      </c>
      <c r="U20" s="16"/>
      <c r="V20" s="16"/>
      <c r="W20" s="16"/>
      <c r="X20" s="16"/>
      <c r="Y20" s="16"/>
    </row>
    <row r="21" spans="1:25" ht="21.75" customHeight="1" x14ac:dyDescent="0.2">
      <c r="A21" s="7" t="s">
        <v>310</v>
      </c>
      <c r="C21" s="16"/>
      <c r="D21" s="16"/>
      <c r="E21" s="29" t="s">
        <v>312</v>
      </c>
      <c r="F21" s="16"/>
      <c r="G21" s="16"/>
      <c r="H21" s="21">
        <v>23</v>
      </c>
      <c r="I21" s="16"/>
      <c r="J21" s="20">
        <v>23162152080</v>
      </c>
      <c r="K21" s="16"/>
      <c r="L21" s="20">
        <v>0</v>
      </c>
      <c r="M21" s="16"/>
      <c r="N21" s="20">
        <f t="shared" si="1"/>
        <v>23162152080</v>
      </c>
      <c r="O21" s="16"/>
      <c r="P21" s="20">
        <v>71151086448</v>
      </c>
      <c r="Q21" s="16"/>
      <c r="R21" s="20">
        <v>0</v>
      </c>
      <c r="S21" s="16"/>
      <c r="T21" s="20">
        <f t="shared" si="0"/>
        <v>71151086448</v>
      </c>
      <c r="U21" s="16"/>
      <c r="V21" s="16"/>
      <c r="W21" s="16"/>
      <c r="X21" s="16"/>
      <c r="Y21" s="16"/>
    </row>
    <row r="22" spans="1:25" ht="21.75" customHeight="1" x14ac:dyDescent="0.2">
      <c r="A22" s="7" t="s">
        <v>307</v>
      </c>
      <c r="C22" s="16"/>
      <c r="D22" s="16"/>
      <c r="E22" s="29" t="s">
        <v>309</v>
      </c>
      <c r="F22" s="16"/>
      <c r="G22" s="16"/>
      <c r="H22" s="21">
        <v>23</v>
      </c>
      <c r="I22" s="16"/>
      <c r="J22" s="20">
        <v>22751277210</v>
      </c>
      <c r="K22" s="16"/>
      <c r="L22" s="20">
        <v>0</v>
      </c>
      <c r="M22" s="16"/>
      <c r="N22" s="20">
        <f t="shared" si="1"/>
        <v>22751277210</v>
      </c>
      <c r="O22" s="16"/>
      <c r="P22" s="20">
        <v>68267603441</v>
      </c>
      <c r="Q22" s="16"/>
      <c r="R22" s="20">
        <v>0</v>
      </c>
      <c r="S22" s="16"/>
      <c r="T22" s="20">
        <f t="shared" si="0"/>
        <v>68267603441</v>
      </c>
      <c r="U22" s="16"/>
      <c r="V22" s="16"/>
      <c r="W22" s="16"/>
      <c r="X22" s="16"/>
      <c r="Y22" s="16"/>
    </row>
    <row r="23" spans="1:25" ht="21.75" customHeight="1" x14ac:dyDescent="0.2">
      <c r="A23" s="7" t="s">
        <v>140</v>
      </c>
      <c r="C23" s="16"/>
      <c r="D23" s="16"/>
      <c r="E23" s="29" t="s">
        <v>142</v>
      </c>
      <c r="F23" s="16"/>
      <c r="G23" s="16"/>
      <c r="H23" s="21">
        <v>23</v>
      </c>
      <c r="I23" s="16"/>
      <c r="J23" s="20">
        <f>386216012531</f>
        <v>386216012531</v>
      </c>
      <c r="K23" s="16"/>
      <c r="L23" s="20">
        <v>0</v>
      </c>
      <c r="M23" s="16"/>
      <c r="N23" s="20">
        <f t="shared" si="1"/>
        <v>386216012531</v>
      </c>
      <c r="O23" s="16"/>
      <c r="P23" s="20">
        <f>2671691925878+1000000000</f>
        <v>2672691925878</v>
      </c>
      <c r="Q23" s="16"/>
      <c r="R23" s="20">
        <v>0</v>
      </c>
      <c r="S23" s="16"/>
      <c r="T23" s="20">
        <f t="shared" si="0"/>
        <v>2672691925878</v>
      </c>
      <c r="U23" s="16"/>
      <c r="V23" s="16"/>
      <c r="W23" s="16"/>
      <c r="X23" s="16"/>
      <c r="Y23" s="16"/>
    </row>
    <row r="24" spans="1:25" ht="21.75" customHeight="1" x14ac:dyDescent="0.2">
      <c r="A24" s="7" t="s">
        <v>326</v>
      </c>
      <c r="C24" s="16"/>
      <c r="D24" s="16"/>
      <c r="E24" s="29" t="s">
        <v>328</v>
      </c>
      <c r="F24" s="16"/>
      <c r="G24" s="16"/>
      <c r="H24" s="21">
        <v>23</v>
      </c>
      <c r="I24" s="16"/>
      <c r="J24" s="20">
        <f>18803860400+9142197259</f>
        <v>27946057659</v>
      </c>
      <c r="K24" s="16"/>
      <c r="L24" s="20">
        <v>0</v>
      </c>
      <c r="M24" s="16"/>
      <c r="N24" s="20">
        <f t="shared" si="1"/>
        <v>27946057659</v>
      </c>
      <c r="O24" s="16"/>
      <c r="P24" s="20">
        <f>64581985718+136211502411</f>
        <v>200793488129</v>
      </c>
      <c r="Q24" s="16"/>
      <c r="R24" s="20">
        <v>0</v>
      </c>
      <c r="S24" s="16"/>
      <c r="T24" s="20">
        <f t="shared" si="0"/>
        <v>200793488129</v>
      </c>
      <c r="U24" s="16"/>
      <c r="V24" s="16"/>
      <c r="W24" s="16"/>
      <c r="X24" s="16"/>
      <c r="Y24" s="16"/>
    </row>
    <row r="25" spans="1:25" ht="21.75" customHeight="1" x14ac:dyDescent="0.2">
      <c r="A25" s="7" t="s">
        <v>852</v>
      </c>
      <c r="C25" s="16"/>
      <c r="D25" s="16"/>
      <c r="E25" s="29" t="s">
        <v>837</v>
      </c>
      <c r="F25" s="16"/>
      <c r="G25" s="16"/>
      <c r="H25" s="21">
        <v>23</v>
      </c>
      <c r="I25" s="16"/>
      <c r="J25" s="20">
        <v>0</v>
      </c>
      <c r="K25" s="16"/>
      <c r="L25" s="20">
        <v>0</v>
      </c>
      <c r="M25" s="16"/>
      <c r="N25" s="20">
        <f t="shared" si="1"/>
        <v>0</v>
      </c>
      <c r="O25" s="16"/>
      <c r="P25" s="20">
        <f>3800000000</f>
        <v>3800000000</v>
      </c>
      <c r="Q25" s="16"/>
      <c r="R25" s="20">
        <v>0</v>
      </c>
      <c r="S25" s="16"/>
      <c r="T25" s="20">
        <f t="shared" si="0"/>
        <v>3800000000</v>
      </c>
      <c r="U25" s="16"/>
      <c r="V25" s="16"/>
      <c r="W25" s="16"/>
      <c r="X25" s="16"/>
      <c r="Y25" s="16"/>
    </row>
    <row r="26" spans="1:25" ht="21.75" customHeight="1" x14ac:dyDescent="0.2">
      <c r="A26" s="7" t="s">
        <v>228</v>
      </c>
      <c r="C26" s="16"/>
      <c r="D26" s="16"/>
      <c r="E26" s="29" t="s">
        <v>230</v>
      </c>
      <c r="F26" s="16"/>
      <c r="G26" s="16"/>
      <c r="H26" s="21">
        <v>23</v>
      </c>
      <c r="I26" s="16"/>
      <c r="J26" s="20">
        <v>125190271427</v>
      </c>
      <c r="K26" s="16"/>
      <c r="L26" s="20">
        <v>0</v>
      </c>
      <c r="M26" s="16"/>
      <c r="N26" s="20">
        <f t="shared" si="1"/>
        <v>125190271427</v>
      </c>
      <c r="O26" s="16"/>
      <c r="P26" s="20">
        <f>923702974545+20250000000</f>
        <v>943952974545</v>
      </c>
      <c r="Q26" s="16"/>
      <c r="R26" s="20">
        <v>0</v>
      </c>
      <c r="S26" s="16"/>
      <c r="T26" s="20">
        <f t="shared" si="0"/>
        <v>943952974545</v>
      </c>
      <c r="U26" s="16"/>
      <c r="V26" s="16"/>
      <c r="W26" s="16"/>
      <c r="X26" s="16"/>
      <c r="Y26" s="16"/>
    </row>
    <row r="27" spans="1:25" ht="21.75" customHeight="1" x14ac:dyDescent="0.2">
      <c r="A27" s="7" t="s">
        <v>244</v>
      </c>
      <c r="C27" s="16"/>
      <c r="D27" s="16"/>
      <c r="E27" s="29" t="s">
        <v>246</v>
      </c>
      <c r="F27" s="16"/>
      <c r="G27" s="16"/>
      <c r="H27" s="21">
        <v>23</v>
      </c>
      <c r="I27" s="16"/>
      <c r="J27" s="20">
        <v>34726129994</v>
      </c>
      <c r="K27" s="16"/>
      <c r="L27" s="20">
        <v>0</v>
      </c>
      <c r="M27" s="16"/>
      <c r="N27" s="20">
        <f t="shared" si="1"/>
        <v>34726129994</v>
      </c>
      <c r="O27" s="16"/>
      <c r="P27" s="20">
        <v>261096910367</v>
      </c>
      <c r="Q27" s="16"/>
      <c r="R27" s="20">
        <v>0</v>
      </c>
      <c r="S27" s="16"/>
      <c r="T27" s="20">
        <f t="shared" si="0"/>
        <v>261096910367</v>
      </c>
      <c r="U27" s="16"/>
      <c r="V27" s="16"/>
      <c r="W27" s="16"/>
      <c r="X27" s="16"/>
      <c r="Y27" s="16"/>
    </row>
    <row r="28" spans="1:25" ht="21.75" customHeight="1" x14ac:dyDescent="0.2">
      <c r="A28" s="7" t="s">
        <v>241</v>
      </c>
      <c r="C28" s="16"/>
      <c r="D28" s="16"/>
      <c r="E28" s="29" t="s">
        <v>243</v>
      </c>
      <c r="F28" s="16"/>
      <c r="G28" s="16"/>
      <c r="H28" s="21">
        <v>23</v>
      </c>
      <c r="I28" s="16"/>
      <c r="J28" s="20">
        <f>148828937120</f>
        <v>148828937120</v>
      </c>
      <c r="K28" s="16"/>
      <c r="L28" s="20">
        <v>0</v>
      </c>
      <c r="M28" s="16"/>
      <c r="N28" s="20">
        <f t="shared" si="1"/>
        <v>148828937120</v>
      </c>
      <c r="O28" s="16"/>
      <c r="P28" s="20">
        <f>1269705286752+45000000000</f>
        <v>1314705286752</v>
      </c>
      <c r="Q28" s="16"/>
      <c r="R28" s="20">
        <v>0</v>
      </c>
      <c r="S28" s="16"/>
      <c r="T28" s="20">
        <f t="shared" si="0"/>
        <v>1314705286752</v>
      </c>
      <c r="U28" s="16"/>
      <c r="V28" s="16"/>
      <c r="W28" s="16"/>
      <c r="X28" s="16"/>
      <c r="Y28" s="16"/>
    </row>
    <row r="29" spans="1:25" ht="21.75" customHeight="1" x14ac:dyDescent="0.2">
      <c r="A29" s="7" t="s">
        <v>305</v>
      </c>
      <c r="C29" s="16"/>
      <c r="D29" s="16"/>
      <c r="E29" s="29" t="s">
        <v>306</v>
      </c>
      <c r="F29" s="16"/>
      <c r="G29" s="16"/>
      <c r="H29" s="21">
        <v>23</v>
      </c>
      <c r="I29" s="16"/>
      <c r="J29" s="20">
        <v>50666969591</v>
      </c>
      <c r="K29" s="16"/>
      <c r="L29" s="20">
        <v>0</v>
      </c>
      <c r="M29" s="16"/>
      <c r="N29" s="20">
        <f t="shared" si="1"/>
        <v>50666969591</v>
      </c>
      <c r="O29" s="16"/>
      <c r="P29" s="20">
        <v>131158778501</v>
      </c>
      <c r="Q29" s="16"/>
      <c r="R29" s="20">
        <v>0</v>
      </c>
      <c r="S29" s="16"/>
      <c r="T29" s="20">
        <f t="shared" si="0"/>
        <v>131158778501</v>
      </c>
      <c r="U29" s="16"/>
      <c r="V29" s="16"/>
      <c r="W29" s="16"/>
      <c r="X29" s="16"/>
      <c r="Y29" s="16"/>
    </row>
    <row r="30" spans="1:25" ht="21.75" customHeight="1" x14ac:dyDescent="0.2">
      <c r="A30" s="7" t="s">
        <v>332</v>
      </c>
      <c r="C30" s="16"/>
      <c r="D30" s="16"/>
      <c r="E30" s="29" t="s">
        <v>334</v>
      </c>
      <c r="F30" s="16"/>
      <c r="G30" s="16"/>
      <c r="H30" s="21">
        <v>20.5</v>
      </c>
      <c r="I30" s="16"/>
      <c r="J30" s="20">
        <v>426902454544</v>
      </c>
      <c r="K30" s="16"/>
      <c r="L30" s="20">
        <v>0</v>
      </c>
      <c r="M30" s="16"/>
      <c r="N30" s="20">
        <f t="shared" si="1"/>
        <v>426902454544</v>
      </c>
      <c r="O30" s="16"/>
      <c r="P30" s="20">
        <v>3611801007583</v>
      </c>
      <c r="Q30" s="16"/>
      <c r="R30" s="20">
        <v>0</v>
      </c>
      <c r="S30" s="16"/>
      <c r="T30" s="20">
        <f t="shared" si="0"/>
        <v>3611801007583</v>
      </c>
      <c r="U30" s="16"/>
      <c r="V30" s="16"/>
      <c r="W30" s="16"/>
      <c r="X30" s="16"/>
      <c r="Y30" s="16"/>
    </row>
    <row r="31" spans="1:25" ht="21.75" customHeight="1" x14ac:dyDescent="0.2">
      <c r="A31" s="7" t="s">
        <v>157</v>
      </c>
      <c r="C31" s="16"/>
      <c r="D31" s="16"/>
      <c r="E31" s="29" t="s">
        <v>159</v>
      </c>
      <c r="F31" s="16"/>
      <c r="G31" s="16"/>
      <c r="H31" s="21">
        <v>26</v>
      </c>
      <c r="I31" s="16"/>
      <c r="J31" s="20">
        <f>141610928700</f>
        <v>141610928700</v>
      </c>
      <c r="K31" s="16"/>
      <c r="L31" s="20">
        <v>0</v>
      </c>
      <c r="M31" s="16"/>
      <c r="N31" s="20">
        <f t="shared" si="1"/>
        <v>141610928700</v>
      </c>
      <c r="O31" s="16"/>
      <c r="P31" s="20">
        <f>1469382028211+171000000000</f>
        <v>1640382028211</v>
      </c>
      <c r="Q31" s="16"/>
      <c r="R31" s="20">
        <v>0</v>
      </c>
      <c r="S31" s="16"/>
      <c r="T31" s="20">
        <f t="shared" si="0"/>
        <v>1640382028211</v>
      </c>
      <c r="U31" s="16"/>
      <c r="V31" s="16"/>
      <c r="W31" s="16"/>
      <c r="X31" s="16"/>
      <c r="Y31" s="16"/>
    </row>
    <row r="32" spans="1:25" ht="21.75" customHeight="1" x14ac:dyDescent="0.2">
      <c r="A32" s="7" t="s">
        <v>339</v>
      </c>
      <c r="C32" s="16"/>
      <c r="D32" s="16"/>
      <c r="E32" s="29" t="s">
        <v>341</v>
      </c>
      <c r="F32" s="16"/>
      <c r="G32" s="16"/>
      <c r="H32" s="21">
        <v>23</v>
      </c>
      <c r="I32" s="16"/>
      <c r="J32" s="20">
        <v>163931990250</v>
      </c>
      <c r="K32" s="16"/>
      <c r="L32" s="20">
        <v>0</v>
      </c>
      <c r="M32" s="16"/>
      <c r="N32" s="20">
        <f t="shared" si="1"/>
        <v>163931990250</v>
      </c>
      <c r="O32" s="16"/>
      <c r="P32" s="20">
        <v>943467154054</v>
      </c>
      <c r="Q32" s="16"/>
      <c r="R32" s="20">
        <v>0</v>
      </c>
      <c r="S32" s="16"/>
      <c r="T32" s="20">
        <f t="shared" si="0"/>
        <v>943467154054</v>
      </c>
      <c r="U32" s="16"/>
      <c r="V32" s="16"/>
      <c r="W32" s="16"/>
      <c r="X32" s="16"/>
      <c r="Y32" s="16"/>
    </row>
    <row r="33" spans="1:25" ht="21.75" customHeight="1" x14ac:dyDescent="0.2">
      <c r="A33" s="7" t="s">
        <v>609</v>
      </c>
      <c r="C33" s="16"/>
      <c r="D33" s="16"/>
      <c r="E33" s="29" t="s">
        <v>334</v>
      </c>
      <c r="F33" s="16"/>
      <c r="G33" s="16"/>
      <c r="H33" s="21">
        <v>20.5</v>
      </c>
      <c r="I33" s="16"/>
      <c r="J33" s="20">
        <v>0</v>
      </c>
      <c r="K33" s="16"/>
      <c r="L33" s="20">
        <v>0</v>
      </c>
      <c r="M33" s="16"/>
      <c r="N33" s="20">
        <f t="shared" si="1"/>
        <v>0</v>
      </c>
      <c r="O33" s="16"/>
      <c r="P33" s="20">
        <f>1950975208277+107835607440</f>
        <v>2058810815717</v>
      </c>
      <c r="Q33" s="16"/>
      <c r="R33" s="20">
        <v>0</v>
      </c>
      <c r="S33" s="16"/>
      <c r="T33" s="20">
        <f t="shared" si="0"/>
        <v>2058810815717</v>
      </c>
      <c r="U33" s="16"/>
      <c r="V33" s="16"/>
      <c r="W33" s="16"/>
      <c r="X33" s="16"/>
      <c r="Y33" s="16"/>
    </row>
    <row r="34" spans="1:25" ht="21.75" customHeight="1" x14ac:dyDescent="0.2">
      <c r="A34" s="7" t="s">
        <v>329</v>
      </c>
      <c r="C34" s="16"/>
      <c r="D34" s="16"/>
      <c r="E34" s="29" t="s">
        <v>331</v>
      </c>
      <c r="F34" s="16"/>
      <c r="G34" s="16"/>
      <c r="H34" s="21">
        <v>18</v>
      </c>
      <c r="I34" s="16"/>
      <c r="J34" s="20">
        <v>116282088408</v>
      </c>
      <c r="K34" s="16"/>
      <c r="L34" s="20">
        <v>0</v>
      </c>
      <c r="M34" s="16"/>
      <c r="N34" s="20">
        <f t="shared" si="1"/>
        <v>116282088408</v>
      </c>
      <c r="O34" s="16"/>
      <c r="P34" s="20">
        <v>1380278781456</v>
      </c>
      <c r="Q34" s="16"/>
      <c r="R34" s="20">
        <v>0</v>
      </c>
      <c r="S34" s="16"/>
      <c r="T34" s="20">
        <f t="shared" si="0"/>
        <v>1380278781456</v>
      </c>
      <c r="U34" s="16"/>
      <c r="V34" s="16"/>
      <c r="W34" s="16"/>
      <c r="X34" s="16"/>
      <c r="Y34" s="16"/>
    </row>
    <row r="35" spans="1:25" ht="21.75" customHeight="1" x14ac:dyDescent="0.2">
      <c r="A35" s="7" t="s">
        <v>853</v>
      </c>
      <c r="C35" s="16"/>
      <c r="D35" s="16"/>
      <c r="E35" s="29" t="s">
        <v>837</v>
      </c>
      <c r="F35" s="16"/>
      <c r="G35" s="16"/>
      <c r="H35" s="21">
        <v>23</v>
      </c>
      <c r="I35" s="16"/>
      <c r="J35" s="20">
        <v>0</v>
      </c>
      <c r="K35" s="16"/>
      <c r="L35" s="20">
        <v>0</v>
      </c>
      <c r="M35" s="16"/>
      <c r="N35" s="20">
        <f t="shared" si="1"/>
        <v>0</v>
      </c>
      <c r="O35" s="16"/>
      <c r="P35" s="20">
        <v>1750000000</v>
      </c>
      <c r="Q35" s="16"/>
      <c r="R35" s="20">
        <v>0</v>
      </c>
      <c r="S35" s="16"/>
      <c r="T35" s="20">
        <f t="shared" si="0"/>
        <v>1750000000</v>
      </c>
      <c r="U35" s="16"/>
      <c r="V35" s="16"/>
      <c r="W35" s="16"/>
      <c r="X35" s="16"/>
      <c r="Y35" s="16"/>
    </row>
    <row r="36" spans="1:25" ht="21.75" customHeight="1" x14ac:dyDescent="0.2">
      <c r="A36" s="7" t="s">
        <v>302</v>
      </c>
      <c r="C36" s="16"/>
      <c r="D36" s="16"/>
      <c r="E36" s="29" t="s">
        <v>304</v>
      </c>
      <c r="F36" s="16"/>
      <c r="G36" s="16"/>
      <c r="H36" s="21">
        <v>23</v>
      </c>
      <c r="I36" s="16"/>
      <c r="J36" s="20">
        <v>552891650748</v>
      </c>
      <c r="K36" s="16"/>
      <c r="L36" s="20">
        <v>0</v>
      </c>
      <c r="M36" s="16"/>
      <c r="N36" s="20">
        <f t="shared" si="1"/>
        <v>552891650748</v>
      </c>
      <c r="O36" s="16"/>
      <c r="P36" s="20">
        <v>5850368626345</v>
      </c>
      <c r="Q36" s="16"/>
      <c r="R36" s="20">
        <v>0</v>
      </c>
      <c r="S36" s="16"/>
      <c r="T36" s="20">
        <f t="shared" si="0"/>
        <v>5850368626345</v>
      </c>
      <c r="U36" s="16"/>
      <c r="V36" s="16"/>
      <c r="W36" s="16"/>
      <c r="X36" s="16"/>
      <c r="Y36" s="16"/>
    </row>
    <row r="37" spans="1:25" ht="21.75" customHeight="1" x14ac:dyDescent="0.2">
      <c r="A37" s="7" t="s">
        <v>299</v>
      </c>
      <c r="C37" s="16"/>
      <c r="D37" s="16"/>
      <c r="E37" s="29" t="s">
        <v>301</v>
      </c>
      <c r="F37" s="16"/>
      <c r="G37" s="16"/>
      <c r="H37" s="21">
        <v>23</v>
      </c>
      <c r="I37" s="16"/>
      <c r="J37" s="20">
        <v>89293630</v>
      </c>
      <c r="K37" s="16"/>
      <c r="L37" s="20">
        <v>0</v>
      </c>
      <c r="M37" s="16"/>
      <c r="N37" s="20">
        <f t="shared" si="1"/>
        <v>89293630</v>
      </c>
      <c r="O37" s="16"/>
      <c r="P37" s="20">
        <v>345839443860</v>
      </c>
      <c r="Q37" s="16"/>
      <c r="R37" s="20">
        <v>0</v>
      </c>
      <c r="S37" s="16"/>
      <c r="T37" s="20">
        <f t="shared" si="0"/>
        <v>345839443860</v>
      </c>
      <c r="U37" s="16"/>
      <c r="V37" s="16"/>
      <c r="W37" s="16"/>
      <c r="X37" s="16"/>
      <c r="Y37" s="16"/>
    </row>
    <row r="38" spans="1:25" ht="21.75" customHeight="1" x14ac:dyDescent="0.2">
      <c r="A38" s="7" t="s">
        <v>296</v>
      </c>
      <c r="C38" s="16"/>
      <c r="D38" s="16"/>
      <c r="E38" s="29" t="s">
        <v>298</v>
      </c>
      <c r="F38" s="16"/>
      <c r="G38" s="16"/>
      <c r="H38" s="21">
        <v>23</v>
      </c>
      <c r="I38" s="16"/>
      <c r="J38" s="20">
        <v>79343181615</v>
      </c>
      <c r="K38" s="16"/>
      <c r="L38" s="20">
        <v>0</v>
      </c>
      <c r="M38" s="16"/>
      <c r="N38" s="20">
        <f t="shared" si="1"/>
        <v>79343181615</v>
      </c>
      <c r="O38" s="16"/>
      <c r="P38" s="20">
        <v>905092410870</v>
      </c>
      <c r="Q38" s="16"/>
      <c r="R38" s="20">
        <v>0</v>
      </c>
      <c r="S38" s="16"/>
      <c r="T38" s="20">
        <f t="shared" si="0"/>
        <v>905092410870</v>
      </c>
      <c r="U38" s="16"/>
      <c r="V38" s="16"/>
      <c r="W38" s="16"/>
      <c r="X38" s="16"/>
      <c r="Y38" s="16"/>
    </row>
    <row r="39" spans="1:25" ht="21.75" customHeight="1" x14ac:dyDescent="0.2">
      <c r="A39" s="7" t="s">
        <v>225</v>
      </c>
      <c r="C39" s="16"/>
      <c r="D39" s="16"/>
      <c r="E39" s="29" t="s">
        <v>227</v>
      </c>
      <c r="F39" s="16"/>
      <c r="G39" s="16"/>
      <c r="H39" s="21">
        <v>23</v>
      </c>
      <c r="I39" s="16"/>
      <c r="J39" s="20">
        <v>279445098193</v>
      </c>
      <c r="K39" s="16"/>
      <c r="L39" s="20">
        <v>0</v>
      </c>
      <c r="M39" s="16"/>
      <c r="N39" s="20">
        <f t="shared" si="1"/>
        <v>279445098193</v>
      </c>
      <c r="O39" s="16"/>
      <c r="P39" s="20">
        <v>3296084509912</v>
      </c>
      <c r="Q39" s="16"/>
      <c r="R39" s="20">
        <v>0</v>
      </c>
      <c r="S39" s="16"/>
      <c r="T39" s="20">
        <f t="shared" si="0"/>
        <v>3296084509912</v>
      </c>
      <c r="U39" s="16"/>
      <c r="V39" s="16"/>
      <c r="W39" s="16"/>
      <c r="X39" s="16"/>
      <c r="Y39" s="16"/>
    </row>
    <row r="40" spans="1:25" ht="21.75" customHeight="1" x14ac:dyDescent="0.2">
      <c r="A40" s="7" t="s">
        <v>293</v>
      </c>
      <c r="C40" s="16"/>
      <c r="D40" s="16"/>
      <c r="E40" s="29" t="s">
        <v>295</v>
      </c>
      <c r="F40" s="16"/>
      <c r="G40" s="16"/>
      <c r="H40" s="21">
        <v>23</v>
      </c>
      <c r="I40" s="16"/>
      <c r="J40" s="20">
        <v>342613957038</v>
      </c>
      <c r="K40" s="16"/>
      <c r="L40" s="20">
        <v>0</v>
      </c>
      <c r="M40" s="16"/>
      <c r="N40" s="20">
        <f t="shared" si="1"/>
        <v>342613957038</v>
      </c>
      <c r="O40" s="16"/>
      <c r="P40" s="20">
        <v>4097312253954</v>
      </c>
      <c r="Q40" s="16"/>
      <c r="R40" s="20">
        <v>0</v>
      </c>
      <c r="S40" s="16"/>
      <c r="T40" s="20">
        <f t="shared" si="0"/>
        <v>4097312253954</v>
      </c>
      <c r="U40" s="16"/>
      <c r="V40" s="16"/>
      <c r="W40" s="16"/>
      <c r="X40" s="16"/>
      <c r="Y40" s="16"/>
    </row>
    <row r="41" spans="1:25" ht="21.75" customHeight="1" x14ac:dyDescent="0.2">
      <c r="A41" s="7" t="s">
        <v>197</v>
      </c>
      <c r="C41" s="16"/>
      <c r="D41" s="16"/>
      <c r="E41" s="29" t="s">
        <v>199</v>
      </c>
      <c r="F41" s="16"/>
      <c r="G41" s="16"/>
      <c r="H41" s="21">
        <v>23</v>
      </c>
      <c r="I41" s="16"/>
      <c r="J41" s="20">
        <v>218087916608</v>
      </c>
      <c r="K41" s="16"/>
      <c r="L41" s="20">
        <v>0</v>
      </c>
      <c r="M41" s="16"/>
      <c r="N41" s="20">
        <f t="shared" si="1"/>
        <v>218087916608</v>
      </c>
      <c r="O41" s="16"/>
      <c r="P41" s="20">
        <v>2584311952464</v>
      </c>
      <c r="Q41" s="16"/>
      <c r="R41" s="20">
        <v>0</v>
      </c>
      <c r="S41" s="16"/>
      <c r="T41" s="20">
        <f t="shared" si="0"/>
        <v>2584311952464</v>
      </c>
      <c r="U41" s="16"/>
      <c r="V41" s="16"/>
      <c r="W41" s="16"/>
      <c r="X41" s="16"/>
      <c r="Y41" s="16"/>
    </row>
    <row r="42" spans="1:25" ht="21.75" customHeight="1" x14ac:dyDescent="0.2">
      <c r="A42" s="7" t="s">
        <v>323</v>
      </c>
      <c r="C42" s="16"/>
      <c r="D42" s="16"/>
      <c r="E42" s="29" t="s">
        <v>325</v>
      </c>
      <c r="F42" s="16"/>
      <c r="G42" s="16"/>
      <c r="H42" s="21">
        <v>23</v>
      </c>
      <c r="I42" s="16"/>
      <c r="J42" s="20">
        <f>29245826100+2556438343</f>
        <v>31802264443</v>
      </c>
      <c r="K42" s="16"/>
      <c r="L42" s="20">
        <v>0</v>
      </c>
      <c r="M42" s="16"/>
      <c r="N42" s="20">
        <f t="shared" si="1"/>
        <v>31802264443</v>
      </c>
      <c r="O42" s="16"/>
      <c r="P42" s="20">
        <f>403541993761+30347397104</f>
        <v>433889390865</v>
      </c>
      <c r="Q42" s="16"/>
      <c r="R42" s="20">
        <v>0</v>
      </c>
      <c r="S42" s="16"/>
      <c r="T42" s="20">
        <f t="shared" si="0"/>
        <v>433889390865</v>
      </c>
      <c r="U42" s="16"/>
      <c r="V42" s="16"/>
      <c r="W42" s="16"/>
      <c r="X42" s="16"/>
      <c r="Y42" s="16"/>
    </row>
    <row r="43" spans="1:25" ht="21.75" customHeight="1" x14ac:dyDescent="0.2">
      <c r="A43" s="7" t="s">
        <v>259</v>
      </c>
      <c r="C43" s="16"/>
      <c r="D43" s="16"/>
      <c r="E43" s="29" t="s">
        <v>261</v>
      </c>
      <c r="F43" s="16"/>
      <c r="G43" s="16"/>
      <c r="H43" s="21">
        <v>23</v>
      </c>
      <c r="I43" s="16"/>
      <c r="J43" s="20">
        <v>11221747350</v>
      </c>
      <c r="K43" s="16"/>
      <c r="L43" s="20">
        <v>0</v>
      </c>
      <c r="M43" s="16"/>
      <c r="N43" s="20">
        <f t="shared" si="1"/>
        <v>11221747350</v>
      </c>
      <c r="O43" s="16"/>
      <c r="P43" s="20">
        <v>68007034706</v>
      </c>
      <c r="Q43" s="16"/>
      <c r="R43" s="20">
        <v>0</v>
      </c>
      <c r="S43" s="16"/>
      <c r="T43" s="20">
        <f t="shared" si="0"/>
        <v>68007034706</v>
      </c>
      <c r="U43" s="16"/>
      <c r="V43" s="16"/>
      <c r="W43" s="16"/>
      <c r="X43" s="16"/>
      <c r="Y43" s="16"/>
    </row>
    <row r="44" spans="1:25" ht="21.75" customHeight="1" x14ac:dyDescent="0.2">
      <c r="A44" s="7" t="s">
        <v>191</v>
      </c>
      <c r="C44" s="16"/>
      <c r="D44" s="16"/>
      <c r="E44" s="29" t="s">
        <v>193</v>
      </c>
      <c r="F44" s="16"/>
      <c r="G44" s="16"/>
      <c r="H44" s="21">
        <v>23</v>
      </c>
      <c r="I44" s="16"/>
      <c r="J44" s="20">
        <v>57445566300</v>
      </c>
      <c r="K44" s="16"/>
      <c r="L44" s="20">
        <v>0</v>
      </c>
      <c r="M44" s="16"/>
      <c r="N44" s="20">
        <f t="shared" si="1"/>
        <v>57445566300</v>
      </c>
      <c r="O44" s="16"/>
      <c r="P44" s="20">
        <v>383384748460</v>
      </c>
      <c r="Q44" s="16"/>
      <c r="R44" s="20">
        <v>0</v>
      </c>
      <c r="S44" s="16"/>
      <c r="T44" s="20">
        <f t="shared" si="0"/>
        <v>383384748460</v>
      </c>
      <c r="U44" s="16"/>
      <c r="V44" s="16"/>
      <c r="W44" s="16"/>
      <c r="X44" s="16"/>
      <c r="Y44" s="16"/>
    </row>
    <row r="45" spans="1:25" ht="21.75" customHeight="1" x14ac:dyDescent="0.2">
      <c r="A45" s="7" t="s">
        <v>247</v>
      </c>
      <c r="C45" s="16"/>
      <c r="D45" s="16"/>
      <c r="E45" s="29" t="s">
        <v>249</v>
      </c>
      <c r="F45" s="16"/>
      <c r="G45" s="16"/>
      <c r="H45" s="21">
        <v>23</v>
      </c>
      <c r="I45" s="16"/>
      <c r="J45" s="20">
        <v>83055615013</v>
      </c>
      <c r="K45" s="16"/>
      <c r="L45" s="20">
        <v>0</v>
      </c>
      <c r="M45" s="16"/>
      <c r="N45" s="20">
        <f t="shared" si="1"/>
        <v>83055615013</v>
      </c>
      <c r="O45" s="16"/>
      <c r="P45" s="20">
        <v>701477712802</v>
      </c>
      <c r="Q45" s="16"/>
      <c r="R45" s="20">
        <v>0</v>
      </c>
      <c r="S45" s="16"/>
      <c r="T45" s="20">
        <f t="shared" si="0"/>
        <v>701477712802</v>
      </c>
      <c r="U45" s="16"/>
      <c r="V45" s="16"/>
      <c r="W45" s="16"/>
      <c r="X45" s="16"/>
      <c r="Y45" s="16"/>
    </row>
    <row r="46" spans="1:25" ht="21.75" customHeight="1" x14ac:dyDescent="0.2">
      <c r="A46" s="7" t="s">
        <v>574</v>
      </c>
      <c r="C46" s="16"/>
      <c r="D46" s="16"/>
      <c r="E46" s="29" t="s">
        <v>785</v>
      </c>
      <c r="F46" s="16"/>
      <c r="G46" s="16"/>
      <c r="H46" s="21">
        <v>20.5</v>
      </c>
      <c r="I46" s="16"/>
      <c r="J46" s="20">
        <v>0</v>
      </c>
      <c r="K46" s="16"/>
      <c r="L46" s="20">
        <v>0</v>
      </c>
      <c r="M46" s="16"/>
      <c r="N46" s="20">
        <f t="shared" si="1"/>
        <v>0</v>
      </c>
      <c r="O46" s="16"/>
      <c r="P46" s="20">
        <v>1424194500</v>
      </c>
      <c r="Q46" s="16"/>
      <c r="R46" s="20">
        <v>0</v>
      </c>
      <c r="S46" s="16"/>
      <c r="T46" s="20">
        <f t="shared" si="0"/>
        <v>1424194500</v>
      </c>
      <c r="U46" s="16"/>
      <c r="V46" s="16"/>
      <c r="W46" s="16"/>
      <c r="X46" s="16"/>
      <c r="Y46" s="16"/>
    </row>
    <row r="47" spans="1:25" ht="21.75" customHeight="1" x14ac:dyDescent="0.2">
      <c r="A47" s="7" t="s">
        <v>573</v>
      </c>
      <c r="C47" s="16"/>
      <c r="D47" s="16"/>
      <c r="E47" s="29" t="s">
        <v>786</v>
      </c>
      <c r="F47" s="16"/>
      <c r="G47" s="16"/>
      <c r="H47" s="21">
        <v>20.5</v>
      </c>
      <c r="I47" s="16"/>
      <c r="J47" s="20">
        <v>0</v>
      </c>
      <c r="K47" s="16"/>
      <c r="L47" s="20">
        <v>0</v>
      </c>
      <c r="M47" s="16"/>
      <c r="N47" s="20">
        <f t="shared" si="1"/>
        <v>0</v>
      </c>
      <c r="O47" s="16"/>
      <c r="P47" s="20">
        <v>868869600</v>
      </c>
      <c r="Q47" s="16"/>
      <c r="R47" s="20">
        <v>0</v>
      </c>
      <c r="S47" s="16"/>
      <c r="T47" s="20">
        <f t="shared" si="0"/>
        <v>868869600</v>
      </c>
      <c r="U47" s="16"/>
      <c r="V47" s="16"/>
      <c r="W47" s="16"/>
      <c r="X47" s="16"/>
      <c r="Y47" s="16"/>
    </row>
    <row r="48" spans="1:25" ht="21.75" customHeight="1" x14ac:dyDescent="0.2">
      <c r="A48" s="7" t="s">
        <v>572</v>
      </c>
      <c r="C48" s="16"/>
      <c r="D48" s="16"/>
      <c r="E48" s="29" t="s">
        <v>787</v>
      </c>
      <c r="F48" s="16"/>
      <c r="G48" s="16"/>
      <c r="H48" s="21">
        <v>20.5</v>
      </c>
      <c r="I48" s="16"/>
      <c r="J48" s="20">
        <v>0</v>
      </c>
      <c r="K48" s="16"/>
      <c r="L48" s="20">
        <v>0</v>
      </c>
      <c r="M48" s="16"/>
      <c r="N48" s="20">
        <f t="shared" si="1"/>
        <v>0</v>
      </c>
      <c r="O48" s="16"/>
      <c r="P48" s="20">
        <v>1334747727903</v>
      </c>
      <c r="Q48" s="16"/>
      <c r="R48" s="20">
        <v>0</v>
      </c>
      <c r="S48" s="16"/>
      <c r="T48" s="20">
        <f t="shared" si="0"/>
        <v>1334747727903</v>
      </c>
      <c r="U48" s="16"/>
      <c r="V48" s="16"/>
      <c r="W48" s="16"/>
      <c r="X48" s="16"/>
      <c r="Y48" s="16"/>
    </row>
    <row r="49" spans="1:25" ht="21.75" customHeight="1" x14ac:dyDescent="0.2">
      <c r="A49" s="7" t="s">
        <v>222</v>
      </c>
      <c r="C49" s="16"/>
      <c r="D49" s="16"/>
      <c r="E49" s="29" t="s">
        <v>224</v>
      </c>
      <c r="F49" s="16"/>
      <c r="G49" s="16"/>
      <c r="H49" s="21">
        <v>23</v>
      </c>
      <c r="I49" s="16"/>
      <c r="J49" s="20">
        <v>40309464382</v>
      </c>
      <c r="K49" s="16"/>
      <c r="L49" s="20">
        <v>0</v>
      </c>
      <c r="M49" s="16"/>
      <c r="N49" s="20">
        <f t="shared" si="1"/>
        <v>40309464382</v>
      </c>
      <c r="O49" s="16"/>
      <c r="P49" s="20">
        <v>300610987238</v>
      </c>
      <c r="Q49" s="16"/>
      <c r="R49" s="20">
        <v>0</v>
      </c>
      <c r="S49" s="16"/>
      <c r="T49" s="20">
        <f t="shared" si="0"/>
        <v>300610987238</v>
      </c>
      <c r="U49" s="16"/>
      <c r="V49" s="16"/>
      <c r="W49" s="16"/>
      <c r="X49" s="16"/>
      <c r="Y49" s="16"/>
    </row>
    <row r="50" spans="1:25" ht="21.75" customHeight="1" x14ac:dyDescent="0.2">
      <c r="A50" s="7" t="s">
        <v>250</v>
      </c>
      <c r="C50" s="16"/>
      <c r="D50" s="16"/>
      <c r="E50" s="29" t="s">
        <v>252</v>
      </c>
      <c r="F50" s="16"/>
      <c r="G50" s="16"/>
      <c r="H50" s="21">
        <v>23</v>
      </c>
      <c r="I50" s="16"/>
      <c r="J50" s="20">
        <v>12573831038</v>
      </c>
      <c r="K50" s="16"/>
      <c r="L50" s="20">
        <v>0</v>
      </c>
      <c r="M50" s="16"/>
      <c r="N50" s="20">
        <f t="shared" si="1"/>
        <v>12573831038</v>
      </c>
      <c r="O50" s="16"/>
      <c r="P50" s="20">
        <v>86040935947</v>
      </c>
      <c r="Q50" s="16"/>
      <c r="R50" s="20">
        <v>0</v>
      </c>
      <c r="S50" s="16"/>
      <c r="T50" s="20">
        <f t="shared" si="0"/>
        <v>86040935947</v>
      </c>
      <c r="U50" s="16"/>
      <c r="V50" s="16"/>
      <c r="W50" s="16"/>
      <c r="X50" s="16"/>
      <c r="Y50" s="16"/>
    </row>
    <row r="51" spans="1:25" ht="21.75" customHeight="1" x14ac:dyDescent="0.2">
      <c r="A51" s="7" t="s">
        <v>265</v>
      </c>
      <c r="C51" s="16"/>
      <c r="D51" s="16"/>
      <c r="E51" s="29" t="s">
        <v>267</v>
      </c>
      <c r="F51" s="16"/>
      <c r="G51" s="16"/>
      <c r="H51" s="21">
        <v>23</v>
      </c>
      <c r="I51" s="16"/>
      <c r="J51" s="20">
        <v>21084888884</v>
      </c>
      <c r="K51" s="16"/>
      <c r="L51" s="20">
        <v>0</v>
      </c>
      <c r="M51" s="16"/>
      <c r="N51" s="20">
        <f t="shared" si="1"/>
        <v>21084888884</v>
      </c>
      <c r="O51" s="16"/>
      <c r="P51" s="20">
        <v>156448161659</v>
      </c>
      <c r="Q51" s="16"/>
      <c r="R51" s="20">
        <v>0</v>
      </c>
      <c r="S51" s="16"/>
      <c r="T51" s="20">
        <f t="shared" si="0"/>
        <v>156448161659</v>
      </c>
      <c r="U51" s="16"/>
      <c r="V51" s="16"/>
      <c r="W51" s="16"/>
      <c r="X51" s="16"/>
      <c r="Y51" s="16"/>
    </row>
    <row r="52" spans="1:25" ht="21.75" customHeight="1" x14ac:dyDescent="0.2">
      <c r="A52" s="7" t="s">
        <v>291</v>
      </c>
      <c r="C52" s="16"/>
      <c r="D52" s="16"/>
      <c r="E52" s="29" t="s">
        <v>292</v>
      </c>
      <c r="F52" s="16"/>
      <c r="G52" s="16"/>
      <c r="H52" s="21">
        <v>20.5</v>
      </c>
      <c r="I52" s="16"/>
      <c r="J52" s="20">
        <v>447246298663</v>
      </c>
      <c r="K52" s="16"/>
      <c r="L52" s="20">
        <v>0</v>
      </c>
      <c r="M52" s="16"/>
      <c r="N52" s="20">
        <f t="shared" si="1"/>
        <v>447246298663</v>
      </c>
      <c r="O52" s="16"/>
      <c r="P52" s="20">
        <v>2279372805376</v>
      </c>
      <c r="Q52" s="16"/>
      <c r="R52" s="20">
        <v>0</v>
      </c>
      <c r="S52" s="16"/>
      <c r="T52" s="20">
        <f t="shared" si="0"/>
        <v>2279372805376</v>
      </c>
      <c r="U52" s="16"/>
      <c r="V52" s="16"/>
      <c r="W52" s="16"/>
      <c r="X52" s="16"/>
      <c r="Y52" s="16"/>
    </row>
    <row r="53" spans="1:25" ht="21.75" customHeight="1" x14ac:dyDescent="0.2">
      <c r="A53" s="7" t="s">
        <v>335</v>
      </c>
      <c r="C53" s="16"/>
      <c r="D53" s="16"/>
      <c r="E53" s="29" t="s">
        <v>331</v>
      </c>
      <c r="F53" s="16"/>
      <c r="G53" s="16"/>
      <c r="H53" s="21">
        <v>18</v>
      </c>
      <c r="I53" s="16"/>
      <c r="J53" s="20">
        <v>155804255449</v>
      </c>
      <c r="K53" s="16"/>
      <c r="L53" s="20">
        <v>0</v>
      </c>
      <c r="M53" s="16"/>
      <c r="N53" s="20">
        <f t="shared" si="1"/>
        <v>155804255449</v>
      </c>
      <c r="O53" s="16"/>
      <c r="P53" s="20">
        <v>1860194185201</v>
      </c>
      <c r="Q53" s="16"/>
      <c r="R53" s="20">
        <v>0</v>
      </c>
      <c r="S53" s="16"/>
      <c r="T53" s="20">
        <f t="shared" si="0"/>
        <v>1860194185201</v>
      </c>
      <c r="U53" s="16"/>
      <c r="V53" s="16"/>
      <c r="W53" s="16"/>
      <c r="X53" s="16"/>
      <c r="Y53" s="16"/>
    </row>
    <row r="54" spans="1:25" ht="21.75" customHeight="1" x14ac:dyDescent="0.2">
      <c r="A54" s="7" t="s">
        <v>571</v>
      </c>
      <c r="C54" s="16"/>
      <c r="D54" s="16"/>
      <c r="E54" s="29" t="s">
        <v>788</v>
      </c>
      <c r="F54" s="16"/>
      <c r="G54" s="16"/>
      <c r="H54" s="21">
        <v>20.5</v>
      </c>
      <c r="I54" s="16"/>
      <c r="J54" s="20">
        <v>0</v>
      </c>
      <c r="K54" s="16"/>
      <c r="L54" s="20">
        <v>0</v>
      </c>
      <c r="M54" s="16"/>
      <c r="N54" s="20">
        <f t="shared" si="1"/>
        <v>0</v>
      </c>
      <c r="O54" s="16"/>
      <c r="P54" s="20">
        <v>609468051</v>
      </c>
      <c r="Q54" s="16"/>
      <c r="R54" s="20">
        <v>0</v>
      </c>
      <c r="S54" s="16"/>
      <c r="T54" s="20">
        <f t="shared" si="0"/>
        <v>609468051</v>
      </c>
      <c r="U54" s="16"/>
      <c r="V54" s="16"/>
      <c r="W54" s="16"/>
      <c r="X54" s="16"/>
      <c r="Y54" s="16"/>
    </row>
    <row r="55" spans="1:25" ht="21.75" customHeight="1" x14ac:dyDescent="0.2">
      <c r="A55" s="7" t="s">
        <v>288</v>
      </c>
      <c r="C55" s="16"/>
      <c r="D55" s="16"/>
      <c r="E55" s="29" t="s">
        <v>290</v>
      </c>
      <c r="F55" s="16"/>
      <c r="G55" s="16"/>
      <c r="H55" s="21">
        <v>20.5</v>
      </c>
      <c r="I55" s="16"/>
      <c r="J55" s="20">
        <v>90492506</v>
      </c>
      <c r="K55" s="16"/>
      <c r="L55" s="20">
        <v>0</v>
      </c>
      <c r="M55" s="16"/>
      <c r="N55" s="20">
        <f t="shared" si="1"/>
        <v>90492506</v>
      </c>
      <c r="O55" s="16"/>
      <c r="P55" s="20">
        <v>803868116</v>
      </c>
      <c r="Q55" s="16"/>
      <c r="R55" s="20">
        <v>0</v>
      </c>
      <c r="S55" s="16"/>
      <c r="T55" s="20">
        <f t="shared" si="0"/>
        <v>803868116</v>
      </c>
      <c r="U55" s="16"/>
      <c r="V55" s="16"/>
      <c r="W55" s="16"/>
      <c r="X55" s="16"/>
      <c r="Y55" s="16"/>
    </row>
    <row r="56" spans="1:25" ht="21.75" customHeight="1" x14ac:dyDescent="0.2">
      <c r="A56" s="7" t="s">
        <v>570</v>
      </c>
      <c r="C56" s="16"/>
      <c r="D56" s="16"/>
      <c r="E56" s="29" t="s">
        <v>789</v>
      </c>
      <c r="F56" s="16"/>
      <c r="G56" s="16"/>
      <c r="H56" s="21">
        <v>20.5</v>
      </c>
      <c r="I56" s="16"/>
      <c r="J56" s="20">
        <v>0</v>
      </c>
      <c r="K56" s="16"/>
      <c r="L56" s="20">
        <v>0</v>
      </c>
      <c r="M56" s="16"/>
      <c r="N56" s="20">
        <f t="shared" si="1"/>
        <v>0</v>
      </c>
      <c r="O56" s="16"/>
      <c r="P56" s="20">
        <v>433714470807</v>
      </c>
      <c r="Q56" s="16"/>
      <c r="R56" s="20">
        <v>0</v>
      </c>
      <c r="S56" s="16"/>
      <c r="T56" s="20">
        <f t="shared" si="0"/>
        <v>433714470807</v>
      </c>
      <c r="U56" s="16"/>
      <c r="V56" s="16"/>
      <c r="W56" s="16"/>
      <c r="X56" s="16"/>
      <c r="Y56" s="16"/>
    </row>
    <row r="57" spans="1:25" ht="21.75" customHeight="1" x14ac:dyDescent="0.2">
      <c r="A57" s="7" t="s">
        <v>238</v>
      </c>
      <c r="C57" s="16"/>
      <c r="D57" s="16"/>
      <c r="E57" s="29" t="s">
        <v>240</v>
      </c>
      <c r="F57" s="16"/>
      <c r="G57" s="16"/>
      <c r="H57" s="21">
        <v>18</v>
      </c>
      <c r="I57" s="16"/>
      <c r="J57" s="20">
        <v>73822306455</v>
      </c>
      <c r="K57" s="16"/>
      <c r="L57" s="20">
        <v>0</v>
      </c>
      <c r="M57" s="16"/>
      <c r="N57" s="20">
        <f t="shared" si="1"/>
        <v>73822306455</v>
      </c>
      <c r="O57" s="16"/>
      <c r="P57" s="20">
        <v>576648822964</v>
      </c>
      <c r="Q57" s="16"/>
      <c r="R57" s="20">
        <v>0</v>
      </c>
      <c r="S57" s="16"/>
      <c r="T57" s="20">
        <f t="shared" si="0"/>
        <v>576648822964</v>
      </c>
      <c r="U57" s="16"/>
      <c r="V57" s="16"/>
      <c r="W57" s="16"/>
      <c r="X57" s="16"/>
      <c r="Y57" s="16"/>
    </row>
    <row r="58" spans="1:25" ht="21.75" customHeight="1" x14ac:dyDescent="0.2">
      <c r="A58" s="7" t="s">
        <v>286</v>
      </c>
      <c r="C58" s="16"/>
      <c r="D58" s="16"/>
      <c r="E58" s="29" t="s">
        <v>287</v>
      </c>
      <c r="F58" s="16"/>
      <c r="G58" s="16"/>
      <c r="H58" s="21">
        <v>20.5</v>
      </c>
      <c r="I58" s="16"/>
      <c r="J58" s="20">
        <v>4037176605</v>
      </c>
      <c r="K58" s="16"/>
      <c r="L58" s="20">
        <v>0</v>
      </c>
      <c r="M58" s="16"/>
      <c r="N58" s="20">
        <f t="shared" si="1"/>
        <v>4037176605</v>
      </c>
      <c r="O58" s="16"/>
      <c r="P58" s="20">
        <v>43237341987</v>
      </c>
      <c r="Q58" s="16"/>
      <c r="R58" s="20">
        <v>0</v>
      </c>
      <c r="S58" s="16"/>
      <c r="T58" s="20">
        <f t="shared" si="0"/>
        <v>43237341987</v>
      </c>
      <c r="U58" s="16"/>
      <c r="V58" s="16"/>
      <c r="W58" s="16"/>
      <c r="X58" s="16"/>
      <c r="Y58" s="16"/>
    </row>
    <row r="59" spans="1:25" ht="21.75" customHeight="1" x14ac:dyDescent="0.2">
      <c r="A59" s="7" t="s">
        <v>283</v>
      </c>
      <c r="C59" s="16"/>
      <c r="D59" s="16"/>
      <c r="E59" s="29" t="s">
        <v>285</v>
      </c>
      <c r="F59" s="16"/>
      <c r="G59" s="16"/>
      <c r="H59" s="21">
        <v>20.5</v>
      </c>
      <c r="I59" s="16"/>
      <c r="J59" s="20">
        <v>10724806593</v>
      </c>
      <c r="K59" s="16"/>
      <c r="L59" s="20">
        <v>0</v>
      </c>
      <c r="M59" s="16"/>
      <c r="N59" s="20">
        <f t="shared" si="1"/>
        <v>10724806593</v>
      </c>
      <c r="O59" s="16"/>
      <c r="P59" s="20">
        <v>116670053935</v>
      </c>
      <c r="Q59" s="16"/>
      <c r="R59" s="20">
        <v>0</v>
      </c>
      <c r="S59" s="16"/>
      <c r="T59" s="20">
        <f t="shared" si="0"/>
        <v>116670053935</v>
      </c>
      <c r="U59" s="16"/>
      <c r="V59" s="16"/>
      <c r="W59" s="16"/>
      <c r="X59" s="16"/>
      <c r="Y59" s="16"/>
    </row>
    <row r="60" spans="1:25" ht="21.75" customHeight="1" x14ac:dyDescent="0.2">
      <c r="A60" s="7" t="s">
        <v>262</v>
      </c>
      <c r="C60" s="16"/>
      <c r="D60" s="16"/>
      <c r="E60" s="29" t="s">
        <v>264</v>
      </c>
      <c r="F60" s="16"/>
      <c r="G60" s="16"/>
      <c r="H60" s="21">
        <v>23</v>
      </c>
      <c r="I60" s="16"/>
      <c r="J60" s="20">
        <v>43892730415</v>
      </c>
      <c r="K60" s="16"/>
      <c r="L60" s="20">
        <v>0</v>
      </c>
      <c r="M60" s="16"/>
      <c r="N60" s="20">
        <f t="shared" si="1"/>
        <v>43892730415</v>
      </c>
      <c r="O60" s="16"/>
      <c r="P60" s="20">
        <v>288625008684</v>
      </c>
      <c r="Q60" s="16"/>
      <c r="R60" s="20">
        <v>0</v>
      </c>
      <c r="S60" s="16"/>
      <c r="T60" s="20">
        <f t="shared" si="0"/>
        <v>288625008684</v>
      </c>
      <c r="U60" s="16"/>
      <c r="V60" s="16"/>
      <c r="W60" s="16"/>
      <c r="X60" s="16"/>
      <c r="Y60" s="16"/>
    </row>
    <row r="61" spans="1:25" ht="21.75" customHeight="1" x14ac:dyDescent="0.2">
      <c r="A61" s="7" t="s">
        <v>280</v>
      </c>
      <c r="C61" s="16"/>
      <c r="D61" s="16"/>
      <c r="E61" s="29" t="s">
        <v>282</v>
      </c>
      <c r="F61" s="16"/>
      <c r="G61" s="16"/>
      <c r="H61" s="21">
        <v>20.5</v>
      </c>
      <c r="I61" s="16"/>
      <c r="J61" s="20">
        <v>93317632500</v>
      </c>
      <c r="K61" s="16"/>
      <c r="L61" s="20">
        <v>0</v>
      </c>
      <c r="M61" s="16"/>
      <c r="N61" s="20">
        <f t="shared" si="1"/>
        <v>93317632500</v>
      </c>
      <c r="O61" s="16"/>
      <c r="P61" s="20">
        <v>1024595988108</v>
      </c>
      <c r="Q61" s="16"/>
      <c r="R61" s="20">
        <v>0</v>
      </c>
      <c r="S61" s="16"/>
      <c r="T61" s="20">
        <f t="shared" si="0"/>
        <v>1024595988108</v>
      </c>
      <c r="U61" s="16"/>
      <c r="V61" s="16"/>
      <c r="W61" s="16"/>
      <c r="X61" s="16"/>
      <c r="Y61" s="16"/>
    </row>
    <row r="62" spans="1:25" ht="21.75" customHeight="1" x14ac:dyDescent="0.2">
      <c r="A62" s="7" t="s">
        <v>235</v>
      </c>
      <c r="C62" s="16"/>
      <c r="D62" s="16"/>
      <c r="E62" s="29" t="s">
        <v>237</v>
      </c>
      <c r="F62" s="16"/>
      <c r="G62" s="16"/>
      <c r="H62" s="21">
        <v>18</v>
      </c>
      <c r="I62" s="16"/>
      <c r="J62" s="20">
        <v>51283928594</v>
      </c>
      <c r="K62" s="16"/>
      <c r="L62" s="20">
        <v>0</v>
      </c>
      <c r="M62" s="16"/>
      <c r="N62" s="20">
        <f t="shared" si="1"/>
        <v>51283928594</v>
      </c>
      <c r="O62" s="16"/>
      <c r="P62" s="20">
        <v>466435346640</v>
      </c>
      <c r="Q62" s="16"/>
      <c r="R62" s="20">
        <v>0</v>
      </c>
      <c r="S62" s="16"/>
      <c r="T62" s="20">
        <f t="shared" si="0"/>
        <v>466435346640</v>
      </c>
      <c r="U62" s="16"/>
      <c r="V62" s="16"/>
      <c r="W62" s="16"/>
      <c r="X62" s="16"/>
      <c r="Y62" s="16"/>
    </row>
    <row r="63" spans="1:25" ht="21.75" customHeight="1" x14ac:dyDescent="0.2">
      <c r="A63" s="7" t="s">
        <v>608</v>
      </c>
      <c r="C63" s="16"/>
      <c r="D63" s="16"/>
      <c r="E63" s="29" t="s">
        <v>790</v>
      </c>
      <c r="F63" s="16"/>
      <c r="G63" s="16"/>
      <c r="H63" s="21">
        <v>20.5</v>
      </c>
      <c r="I63" s="16"/>
      <c r="J63" s="20">
        <v>0</v>
      </c>
      <c r="K63" s="16"/>
      <c r="L63" s="20">
        <v>0</v>
      </c>
      <c r="M63" s="16"/>
      <c r="N63" s="20">
        <f t="shared" si="1"/>
        <v>0</v>
      </c>
      <c r="O63" s="16"/>
      <c r="P63" s="20">
        <v>2342213840</v>
      </c>
      <c r="Q63" s="16"/>
      <c r="R63" s="20">
        <v>0</v>
      </c>
      <c r="S63" s="16"/>
      <c r="T63" s="20">
        <f t="shared" si="0"/>
        <v>2342213840</v>
      </c>
      <c r="U63" s="16"/>
      <c r="V63" s="16"/>
      <c r="W63" s="16"/>
      <c r="X63" s="16"/>
      <c r="Y63" s="16"/>
    </row>
    <row r="64" spans="1:25" ht="21.75" customHeight="1" x14ac:dyDescent="0.2">
      <c r="A64" s="7" t="s">
        <v>216</v>
      </c>
      <c r="C64" s="16"/>
      <c r="D64" s="16"/>
      <c r="E64" s="29" t="s">
        <v>218</v>
      </c>
      <c r="F64" s="16"/>
      <c r="G64" s="16"/>
      <c r="H64" s="21">
        <v>23</v>
      </c>
      <c r="I64" s="16"/>
      <c r="J64" s="20">
        <v>40630144280</v>
      </c>
      <c r="K64" s="16"/>
      <c r="L64" s="20">
        <v>0</v>
      </c>
      <c r="M64" s="16"/>
      <c r="N64" s="20">
        <f t="shared" si="1"/>
        <v>40630144280</v>
      </c>
      <c r="O64" s="16"/>
      <c r="P64" s="20">
        <v>92904938353</v>
      </c>
      <c r="Q64" s="16"/>
      <c r="R64" s="20">
        <v>0</v>
      </c>
      <c r="S64" s="16"/>
      <c r="T64" s="20">
        <f t="shared" si="0"/>
        <v>92904938353</v>
      </c>
      <c r="U64" s="16"/>
      <c r="V64" s="16"/>
      <c r="W64" s="16"/>
      <c r="X64" s="16"/>
      <c r="Y64" s="16"/>
    </row>
    <row r="65" spans="1:25" ht="21.75" customHeight="1" x14ac:dyDescent="0.2">
      <c r="A65" s="7" t="s">
        <v>277</v>
      </c>
      <c r="C65" s="16"/>
      <c r="D65" s="16"/>
      <c r="E65" s="29" t="s">
        <v>279</v>
      </c>
      <c r="F65" s="16"/>
      <c r="G65" s="16"/>
      <c r="H65" s="21">
        <v>20.5</v>
      </c>
      <c r="I65" s="16"/>
      <c r="J65" s="20">
        <v>81681206</v>
      </c>
      <c r="K65" s="16"/>
      <c r="L65" s="20">
        <v>0</v>
      </c>
      <c r="M65" s="16"/>
      <c r="N65" s="20">
        <f t="shared" si="1"/>
        <v>81681206</v>
      </c>
      <c r="O65" s="16"/>
      <c r="P65" s="20">
        <v>807088760</v>
      </c>
      <c r="Q65" s="16"/>
      <c r="R65" s="20">
        <v>0</v>
      </c>
      <c r="S65" s="16"/>
      <c r="T65" s="20">
        <f t="shared" si="0"/>
        <v>807088760</v>
      </c>
      <c r="U65" s="16"/>
      <c r="V65" s="16"/>
      <c r="W65" s="16"/>
      <c r="X65" s="16"/>
      <c r="Y65" s="16"/>
    </row>
    <row r="66" spans="1:25" ht="21.75" customHeight="1" x14ac:dyDescent="0.2">
      <c r="A66" s="7" t="s">
        <v>607</v>
      </c>
      <c r="C66" s="16"/>
      <c r="D66" s="16"/>
      <c r="E66" s="29" t="s">
        <v>791</v>
      </c>
      <c r="F66" s="16"/>
      <c r="G66" s="16"/>
      <c r="H66" s="21">
        <v>20.5</v>
      </c>
      <c r="I66" s="16"/>
      <c r="J66" s="20">
        <v>0</v>
      </c>
      <c r="K66" s="16"/>
      <c r="L66" s="20">
        <v>0</v>
      </c>
      <c r="M66" s="16"/>
      <c r="N66" s="20">
        <f t="shared" si="1"/>
        <v>0</v>
      </c>
      <c r="O66" s="16"/>
      <c r="P66" s="20">
        <v>211840055770</v>
      </c>
      <c r="Q66" s="16"/>
      <c r="R66" s="20">
        <v>0</v>
      </c>
      <c r="S66" s="16"/>
      <c r="T66" s="20">
        <f t="shared" si="0"/>
        <v>211840055770</v>
      </c>
      <c r="U66" s="16"/>
      <c r="V66" s="16"/>
      <c r="W66" s="16"/>
      <c r="X66" s="16"/>
      <c r="Y66" s="16"/>
    </row>
    <row r="67" spans="1:25" ht="21.75" customHeight="1" x14ac:dyDescent="0.2">
      <c r="A67" s="7" t="s">
        <v>204</v>
      </c>
      <c r="C67" s="16"/>
      <c r="D67" s="16"/>
      <c r="E67" s="29" t="s">
        <v>206</v>
      </c>
      <c r="F67" s="16"/>
      <c r="G67" s="16"/>
      <c r="H67" s="21">
        <v>23</v>
      </c>
      <c r="I67" s="16"/>
      <c r="J67" s="20">
        <v>52183340785</v>
      </c>
      <c r="K67" s="16"/>
      <c r="L67" s="20">
        <v>0</v>
      </c>
      <c r="M67" s="16"/>
      <c r="N67" s="20">
        <f t="shared" si="1"/>
        <v>52183340785</v>
      </c>
      <c r="O67" s="16"/>
      <c r="P67" s="20">
        <v>767939147116</v>
      </c>
      <c r="Q67" s="16"/>
      <c r="R67" s="20">
        <v>0</v>
      </c>
      <c r="S67" s="16"/>
      <c r="T67" s="20">
        <f t="shared" si="0"/>
        <v>767939147116</v>
      </c>
      <c r="U67" s="16"/>
      <c r="V67" s="16"/>
      <c r="W67" s="16"/>
      <c r="X67" s="16"/>
      <c r="Y67" s="16"/>
    </row>
    <row r="68" spans="1:25" ht="21.75" customHeight="1" x14ac:dyDescent="0.2">
      <c r="A68" s="7" t="s">
        <v>606</v>
      </c>
      <c r="C68" s="16"/>
      <c r="D68" s="16"/>
      <c r="E68" s="29" t="s">
        <v>792</v>
      </c>
      <c r="F68" s="16"/>
      <c r="G68" s="16"/>
      <c r="H68" s="21">
        <v>20.5</v>
      </c>
      <c r="I68" s="16"/>
      <c r="J68" s="20">
        <v>0</v>
      </c>
      <c r="K68" s="16"/>
      <c r="L68" s="20">
        <v>0</v>
      </c>
      <c r="M68" s="16"/>
      <c r="N68" s="20">
        <f t="shared" si="1"/>
        <v>0</v>
      </c>
      <c r="O68" s="16"/>
      <c r="P68" s="20">
        <v>952824075107</v>
      </c>
      <c r="Q68" s="16"/>
      <c r="R68" s="20">
        <v>0</v>
      </c>
      <c r="S68" s="16"/>
      <c r="T68" s="20">
        <f t="shared" si="0"/>
        <v>952824075107</v>
      </c>
      <c r="U68" s="16"/>
      <c r="V68" s="16"/>
      <c r="W68" s="16"/>
      <c r="X68" s="16"/>
      <c r="Y68" s="16"/>
    </row>
    <row r="69" spans="1:25" ht="21.75" customHeight="1" x14ac:dyDescent="0.2">
      <c r="A69" s="7" t="s">
        <v>603</v>
      </c>
      <c r="C69" s="16"/>
      <c r="D69" s="16"/>
      <c r="E69" s="29" t="s">
        <v>793</v>
      </c>
      <c r="F69" s="16"/>
      <c r="G69" s="16"/>
      <c r="H69" s="21">
        <v>18</v>
      </c>
      <c r="I69" s="16"/>
      <c r="J69" s="20">
        <v>14084655568</v>
      </c>
      <c r="K69" s="16"/>
      <c r="L69" s="20">
        <v>0</v>
      </c>
      <c r="M69" s="16"/>
      <c r="N69" s="20">
        <f t="shared" si="1"/>
        <v>14084655568</v>
      </c>
      <c r="O69" s="16"/>
      <c r="P69" s="20">
        <v>179667532719</v>
      </c>
      <c r="Q69" s="16"/>
      <c r="R69" s="20">
        <v>0</v>
      </c>
      <c r="S69" s="16"/>
      <c r="T69" s="20">
        <f t="shared" si="0"/>
        <v>179667532719</v>
      </c>
      <c r="U69" s="16"/>
      <c r="V69" s="16"/>
      <c r="W69" s="16"/>
      <c r="X69" s="16"/>
      <c r="Y69" s="16"/>
    </row>
    <row r="70" spans="1:25" ht="21.75" customHeight="1" x14ac:dyDescent="0.2">
      <c r="A70" s="7" t="s">
        <v>604</v>
      </c>
      <c r="C70" s="16"/>
      <c r="D70" s="16"/>
      <c r="E70" s="29" t="s">
        <v>794</v>
      </c>
      <c r="F70" s="16"/>
      <c r="G70" s="16"/>
      <c r="H70" s="21">
        <v>18</v>
      </c>
      <c r="I70" s="16"/>
      <c r="J70" s="20">
        <v>3520736867</v>
      </c>
      <c r="K70" s="16"/>
      <c r="L70" s="20">
        <v>0</v>
      </c>
      <c r="M70" s="16"/>
      <c r="N70" s="20">
        <f t="shared" si="1"/>
        <v>3520736867</v>
      </c>
      <c r="O70" s="16"/>
      <c r="P70" s="20">
        <v>46205284714</v>
      </c>
      <c r="Q70" s="16"/>
      <c r="R70" s="20">
        <v>0</v>
      </c>
      <c r="S70" s="16"/>
      <c r="T70" s="20">
        <f t="shared" si="0"/>
        <v>46205284714</v>
      </c>
      <c r="U70" s="16"/>
      <c r="V70" s="16"/>
      <c r="W70" s="16"/>
      <c r="X70" s="16"/>
      <c r="Y70" s="16"/>
    </row>
    <row r="71" spans="1:25" ht="21.75" customHeight="1" x14ac:dyDescent="0.2">
      <c r="A71" s="7" t="s">
        <v>605</v>
      </c>
      <c r="C71" s="16"/>
      <c r="D71" s="16"/>
      <c r="E71" s="29" t="s">
        <v>795</v>
      </c>
      <c r="F71" s="16"/>
      <c r="G71" s="16"/>
      <c r="H71" s="21">
        <v>18</v>
      </c>
      <c r="I71" s="16"/>
      <c r="J71" s="20">
        <v>0</v>
      </c>
      <c r="K71" s="16"/>
      <c r="L71" s="20">
        <v>0</v>
      </c>
      <c r="M71" s="16"/>
      <c r="N71" s="20">
        <f t="shared" si="1"/>
        <v>0</v>
      </c>
      <c r="O71" s="16"/>
      <c r="P71" s="20">
        <v>183057466949</v>
      </c>
      <c r="Q71" s="16"/>
      <c r="R71" s="20">
        <v>0</v>
      </c>
      <c r="S71" s="16"/>
      <c r="T71" s="20">
        <f t="shared" si="0"/>
        <v>183057466949</v>
      </c>
      <c r="U71" s="16"/>
      <c r="V71" s="16"/>
      <c r="W71" s="16"/>
      <c r="X71" s="16"/>
      <c r="Y71" s="16"/>
    </row>
    <row r="72" spans="1:25" ht="21.75" customHeight="1" x14ac:dyDescent="0.2">
      <c r="A72" s="7" t="s">
        <v>219</v>
      </c>
      <c r="C72" s="16"/>
      <c r="D72" s="16"/>
      <c r="E72" s="29" t="s">
        <v>221</v>
      </c>
      <c r="F72" s="16"/>
      <c r="G72" s="16"/>
      <c r="H72" s="21">
        <v>18</v>
      </c>
      <c r="I72" s="16"/>
      <c r="J72" s="20">
        <v>130455018117</v>
      </c>
      <c r="K72" s="16"/>
      <c r="L72" s="20">
        <v>0</v>
      </c>
      <c r="M72" s="16"/>
      <c r="N72" s="20">
        <f t="shared" si="1"/>
        <v>130455018117</v>
      </c>
      <c r="O72" s="16"/>
      <c r="P72" s="20">
        <v>1041379894929</v>
      </c>
      <c r="Q72" s="16"/>
      <c r="R72" s="20">
        <v>0</v>
      </c>
      <c r="S72" s="16"/>
      <c r="T72" s="20">
        <f t="shared" si="0"/>
        <v>1041379894929</v>
      </c>
      <c r="U72" s="16"/>
      <c r="V72" s="16"/>
      <c r="W72" s="16"/>
      <c r="X72" s="16"/>
      <c r="Y72" s="16"/>
    </row>
    <row r="73" spans="1:25" ht="21.75" customHeight="1" x14ac:dyDescent="0.2">
      <c r="A73" s="7" t="s">
        <v>274</v>
      </c>
      <c r="C73" s="16"/>
      <c r="D73" s="16"/>
      <c r="E73" s="29" t="s">
        <v>276</v>
      </c>
      <c r="F73" s="16"/>
      <c r="G73" s="16"/>
      <c r="H73" s="21">
        <v>18</v>
      </c>
      <c r="I73" s="16"/>
      <c r="J73" s="20">
        <v>44281869223</v>
      </c>
      <c r="K73" s="16"/>
      <c r="L73" s="20">
        <v>0</v>
      </c>
      <c r="M73" s="16"/>
      <c r="N73" s="20">
        <f t="shared" si="1"/>
        <v>44281869223</v>
      </c>
      <c r="O73" s="16"/>
      <c r="P73" s="20">
        <v>1476445446762</v>
      </c>
      <c r="Q73" s="16"/>
      <c r="R73" s="20">
        <v>0</v>
      </c>
      <c r="S73" s="16"/>
      <c r="T73" s="20">
        <f t="shared" ref="T73:T117" si="2">P73-R73</f>
        <v>1476445446762</v>
      </c>
      <c r="U73" s="16"/>
      <c r="V73" s="16"/>
      <c r="W73" s="16"/>
      <c r="X73" s="16"/>
      <c r="Y73" s="16"/>
    </row>
    <row r="74" spans="1:25" ht="21.75" customHeight="1" x14ac:dyDescent="0.2">
      <c r="A74" s="7" t="s">
        <v>207</v>
      </c>
      <c r="C74" s="16"/>
      <c r="D74" s="16"/>
      <c r="E74" s="29" t="s">
        <v>209</v>
      </c>
      <c r="F74" s="16"/>
      <c r="G74" s="16"/>
      <c r="H74" s="21">
        <v>21</v>
      </c>
      <c r="I74" s="16"/>
      <c r="J74" s="20">
        <v>172220557856</v>
      </c>
      <c r="K74" s="16"/>
      <c r="L74" s="20">
        <v>0</v>
      </c>
      <c r="M74" s="16"/>
      <c r="N74" s="20">
        <f t="shared" si="1"/>
        <v>172220557856</v>
      </c>
      <c r="O74" s="16"/>
      <c r="P74" s="20">
        <v>1616703874016</v>
      </c>
      <c r="Q74" s="16"/>
      <c r="R74" s="20">
        <v>0</v>
      </c>
      <c r="S74" s="16"/>
      <c r="T74" s="20">
        <f t="shared" si="2"/>
        <v>1616703874016</v>
      </c>
      <c r="U74" s="16"/>
      <c r="V74" s="16"/>
      <c r="W74" s="16"/>
      <c r="X74" s="16"/>
      <c r="Y74" s="16"/>
    </row>
    <row r="75" spans="1:25" ht="21.75" customHeight="1" x14ac:dyDescent="0.2">
      <c r="A75" s="7" t="s">
        <v>610</v>
      </c>
      <c r="C75" s="16"/>
      <c r="D75" s="16"/>
      <c r="E75" s="29" t="s">
        <v>794</v>
      </c>
      <c r="F75" s="16"/>
      <c r="G75" s="16"/>
      <c r="H75" s="21">
        <v>18</v>
      </c>
      <c r="I75" s="16"/>
      <c r="J75" s="20">
        <v>0</v>
      </c>
      <c r="K75" s="16"/>
      <c r="L75" s="20">
        <v>0</v>
      </c>
      <c r="M75" s="16"/>
      <c r="N75" s="20">
        <f t="shared" ref="N75:N117" si="3">J75-L75</f>
        <v>0</v>
      </c>
      <c r="O75" s="16"/>
      <c r="P75" s="20">
        <v>18954874765</v>
      </c>
      <c r="Q75" s="16"/>
      <c r="R75" s="20">
        <v>0</v>
      </c>
      <c r="S75" s="16"/>
      <c r="T75" s="20">
        <f t="shared" si="2"/>
        <v>18954874765</v>
      </c>
      <c r="U75" s="16"/>
      <c r="V75" s="16"/>
      <c r="W75" s="16"/>
      <c r="X75" s="16"/>
      <c r="Y75" s="16"/>
    </row>
    <row r="76" spans="1:25" ht="21.75" customHeight="1" x14ac:dyDescent="0.2">
      <c r="A76" s="7" t="s">
        <v>601</v>
      </c>
      <c r="C76" s="16"/>
      <c r="D76" s="16"/>
      <c r="E76" s="29" t="s">
        <v>796</v>
      </c>
      <c r="F76" s="16"/>
      <c r="G76" s="16"/>
      <c r="H76" s="21">
        <v>18</v>
      </c>
      <c r="I76" s="16"/>
      <c r="J76" s="20">
        <v>3690250137</v>
      </c>
      <c r="K76" s="16"/>
      <c r="L76" s="20">
        <v>0</v>
      </c>
      <c r="M76" s="16"/>
      <c r="N76" s="20">
        <f t="shared" si="3"/>
        <v>3690250137</v>
      </c>
      <c r="O76" s="16"/>
      <c r="P76" s="20">
        <v>53751610434</v>
      </c>
      <c r="Q76" s="16"/>
      <c r="R76" s="20">
        <v>0</v>
      </c>
      <c r="S76" s="16"/>
      <c r="T76" s="20">
        <f t="shared" si="2"/>
        <v>53751610434</v>
      </c>
      <c r="U76" s="16"/>
      <c r="V76" s="16"/>
      <c r="W76" s="16"/>
      <c r="X76" s="16"/>
      <c r="Y76" s="16"/>
    </row>
    <row r="77" spans="1:25" ht="21.75" customHeight="1" x14ac:dyDescent="0.2">
      <c r="A77" s="7" t="s">
        <v>320</v>
      </c>
      <c r="C77" s="16"/>
      <c r="D77" s="16"/>
      <c r="E77" s="29" t="s">
        <v>322</v>
      </c>
      <c r="F77" s="16"/>
      <c r="G77" s="16"/>
      <c r="H77" s="21">
        <v>18</v>
      </c>
      <c r="I77" s="16"/>
      <c r="J77" s="20">
        <v>100473777163</v>
      </c>
      <c r="K77" s="16"/>
      <c r="L77" s="20">
        <v>0</v>
      </c>
      <c r="M77" s="16"/>
      <c r="N77" s="20">
        <f t="shared" si="3"/>
        <v>100473777163</v>
      </c>
      <c r="O77" s="16"/>
      <c r="P77" s="20">
        <v>1212026440965</v>
      </c>
      <c r="Q77" s="16"/>
      <c r="R77" s="20">
        <v>0</v>
      </c>
      <c r="S77" s="16"/>
      <c r="T77" s="20">
        <f t="shared" si="2"/>
        <v>1212026440965</v>
      </c>
      <c r="U77" s="16"/>
      <c r="V77" s="16"/>
      <c r="W77" s="16"/>
      <c r="X77" s="16"/>
      <c r="Y77" s="16"/>
    </row>
    <row r="78" spans="1:25" ht="21.75" customHeight="1" x14ac:dyDescent="0.2">
      <c r="A78" s="7" t="s">
        <v>840</v>
      </c>
      <c r="C78" s="16"/>
      <c r="D78" s="16"/>
      <c r="E78" s="29" t="s">
        <v>127</v>
      </c>
      <c r="F78" s="16"/>
      <c r="G78" s="16"/>
      <c r="H78" s="21">
        <v>0</v>
      </c>
      <c r="I78" s="16"/>
      <c r="J78" s="20">
        <f>110054186116</f>
        <v>110054186116</v>
      </c>
      <c r="K78" s="16"/>
      <c r="L78" s="20">
        <v>0</v>
      </c>
      <c r="M78" s="16"/>
      <c r="N78" s="20">
        <f t="shared" si="3"/>
        <v>110054186116</v>
      </c>
      <c r="O78" s="16"/>
      <c r="P78" s="20">
        <f>990487675048+300000000000</f>
        <v>1290487675048</v>
      </c>
      <c r="Q78" s="16"/>
      <c r="R78" s="20">
        <v>0</v>
      </c>
      <c r="S78" s="16"/>
      <c r="T78" s="20">
        <f t="shared" si="2"/>
        <v>1290487675048</v>
      </c>
      <c r="U78" s="16"/>
      <c r="V78" s="16"/>
      <c r="W78" s="16"/>
      <c r="X78" s="16"/>
      <c r="Y78" s="16"/>
    </row>
    <row r="79" spans="1:25" ht="21.75" customHeight="1" x14ac:dyDescent="0.2">
      <c r="A79" s="7" t="s">
        <v>119</v>
      </c>
      <c r="C79" s="16"/>
      <c r="D79" s="16"/>
      <c r="E79" s="29" t="s">
        <v>122</v>
      </c>
      <c r="F79" s="16"/>
      <c r="G79" s="16"/>
      <c r="H79" s="21">
        <v>0</v>
      </c>
      <c r="I79" s="16"/>
      <c r="J79" s="20">
        <v>31416164398</v>
      </c>
      <c r="K79" s="16"/>
      <c r="L79" s="20">
        <v>0</v>
      </c>
      <c r="M79" s="16"/>
      <c r="N79" s="20">
        <f t="shared" si="3"/>
        <v>31416164398</v>
      </c>
      <c r="O79" s="16"/>
      <c r="P79" s="20">
        <v>170255342536</v>
      </c>
      <c r="Q79" s="16"/>
      <c r="R79" s="20">
        <v>0</v>
      </c>
      <c r="S79" s="16"/>
      <c r="T79" s="20">
        <f t="shared" si="2"/>
        <v>170255342536</v>
      </c>
      <c r="U79" s="16"/>
      <c r="V79" s="16"/>
      <c r="W79" s="16"/>
      <c r="X79" s="16"/>
      <c r="Y79" s="16"/>
    </row>
    <row r="80" spans="1:25" s="7" customFormat="1" ht="21.75" customHeight="1" x14ac:dyDescent="0.2">
      <c r="A80" s="7" t="s">
        <v>600</v>
      </c>
      <c r="E80" s="29" t="s">
        <v>762</v>
      </c>
      <c r="F80" s="16"/>
      <c r="H80" s="21">
        <v>0</v>
      </c>
      <c r="J80" s="20">
        <v>0</v>
      </c>
      <c r="L80" s="20">
        <v>0</v>
      </c>
      <c r="N80" s="20">
        <f t="shared" si="3"/>
        <v>0</v>
      </c>
      <c r="P80" s="8">
        <v>263847030804</v>
      </c>
      <c r="R80" s="7">
        <v>0</v>
      </c>
      <c r="T80" s="20">
        <f t="shared" si="2"/>
        <v>263847030804</v>
      </c>
    </row>
    <row r="81" spans="1:25" ht="21.75" customHeight="1" x14ac:dyDescent="0.2">
      <c r="A81" s="7" t="s">
        <v>597</v>
      </c>
      <c r="C81" s="16"/>
      <c r="D81" s="16"/>
      <c r="E81" s="29" t="s">
        <v>854</v>
      </c>
      <c r="F81" s="16"/>
      <c r="G81" s="16"/>
      <c r="H81" s="21">
        <v>0</v>
      </c>
      <c r="I81" s="16"/>
      <c r="J81" s="20">
        <v>0</v>
      </c>
      <c r="K81" s="16"/>
      <c r="L81" s="20">
        <v>0</v>
      </c>
      <c r="M81" s="16"/>
      <c r="N81" s="20">
        <f t="shared" si="3"/>
        <v>0</v>
      </c>
      <c r="O81" s="16"/>
      <c r="P81" s="20">
        <v>483500730571</v>
      </c>
      <c r="Q81" s="16"/>
      <c r="R81" s="20">
        <v>0</v>
      </c>
      <c r="S81" s="16"/>
      <c r="T81" s="20">
        <f t="shared" si="2"/>
        <v>483500730571</v>
      </c>
      <c r="U81" s="16"/>
      <c r="V81" s="16"/>
      <c r="W81" s="16"/>
      <c r="X81" s="16"/>
      <c r="Y81" s="16"/>
    </row>
    <row r="82" spans="1:25" ht="21.75" customHeight="1" x14ac:dyDescent="0.2">
      <c r="A82" s="7" t="s">
        <v>839</v>
      </c>
      <c r="C82" s="16"/>
      <c r="D82" s="16"/>
      <c r="E82" s="29" t="s">
        <v>855</v>
      </c>
      <c r="F82" s="16"/>
      <c r="G82" s="16"/>
      <c r="H82" s="21">
        <v>0</v>
      </c>
      <c r="I82" s="16"/>
      <c r="J82" s="20">
        <v>0</v>
      </c>
      <c r="K82" s="16"/>
      <c r="L82" s="20">
        <v>0</v>
      </c>
      <c r="M82" s="16"/>
      <c r="N82" s="20">
        <f t="shared" si="3"/>
        <v>0</v>
      </c>
      <c r="O82" s="16"/>
      <c r="P82" s="20">
        <v>499125304435</v>
      </c>
      <c r="Q82" s="16"/>
      <c r="R82" s="20">
        <v>0</v>
      </c>
      <c r="S82" s="16"/>
      <c r="T82" s="20">
        <f t="shared" si="2"/>
        <v>499125304435</v>
      </c>
      <c r="U82" s="16"/>
      <c r="V82" s="16"/>
      <c r="W82" s="16"/>
      <c r="X82" s="16"/>
      <c r="Y82" s="16"/>
    </row>
    <row r="83" spans="1:25" ht="21.75" customHeight="1" x14ac:dyDescent="0.2">
      <c r="A83" s="7" t="s">
        <v>838</v>
      </c>
      <c r="C83" s="16"/>
      <c r="D83" s="16"/>
      <c r="E83" s="29" t="s">
        <v>856</v>
      </c>
      <c r="F83" s="16"/>
      <c r="G83" s="16"/>
      <c r="H83" s="21">
        <v>0</v>
      </c>
      <c r="I83" s="16"/>
      <c r="J83" s="20">
        <v>0</v>
      </c>
      <c r="K83" s="16"/>
      <c r="L83" s="20">
        <v>0</v>
      </c>
      <c r="M83" s="16"/>
      <c r="N83" s="20">
        <f t="shared" si="3"/>
        <v>0</v>
      </c>
      <c r="O83" s="16"/>
      <c r="P83" s="20">
        <v>456000000000</v>
      </c>
      <c r="Q83" s="16"/>
      <c r="R83" s="20">
        <v>0</v>
      </c>
      <c r="S83" s="16"/>
      <c r="T83" s="20">
        <f t="shared" si="2"/>
        <v>456000000000</v>
      </c>
      <c r="U83" s="16"/>
      <c r="V83" s="16"/>
      <c r="W83" s="16"/>
      <c r="X83" s="16"/>
      <c r="Y83" s="16"/>
    </row>
    <row r="84" spans="1:25" ht="21.75" customHeight="1" x14ac:dyDescent="0.2">
      <c r="A84" s="7" t="s">
        <v>599</v>
      </c>
      <c r="C84" s="16"/>
      <c r="D84" s="16"/>
      <c r="E84" s="29" t="s">
        <v>797</v>
      </c>
      <c r="F84" s="16"/>
      <c r="G84" s="16"/>
      <c r="H84" s="21">
        <v>18</v>
      </c>
      <c r="I84" s="16"/>
      <c r="J84" s="20">
        <v>0</v>
      </c>
      <c r="K84" s="16"/>
      <c r="L84" s="20">
        <v>0</v>
      </c>
      <c r="M84" s="16"/>
      <c r="N84" s="20">
        <f t="shared" si="3"/>
        <v>0</v>
      </c>
      <c r="O84" s="16"/>
      <c r="P84" s="20">
        <v>160045304989</v>
      </c>
      <c r="Q84" s="16"/>
      <c r="R84" s="20">
        <v>0</v>
      </c>
      <c r="S84" s="16"/>
      <c r="T84" s="20">
        <f t="shared" si="2"/>
        <v>160045304989</v>
      </c>
      <c r="U84" s="16"/>
      <c r="V84" s="16"/>
      <c r="W84" s="16"/>
      <c r="X84" s="16"/>
      <c r="Y84" s="16"/>
    </row>
    <row r="85" spans="1:25" ht="21.75" customHeight="1" x14ac:dyDescent="0.2">
      <c r="A85" s="7" t="s">
        <v>598</v>
      </c>
      <c r="C85" s="16"/>
      <c r="D85" s="16"/>
      <c r="E85" s="29" t="s">
        <v>798</v>
      </c>
      <c r="F85" s="16"/>
      <c r="G85" s="16"/>
      <c r="H85" s="21">
        <v>18</v>
      </c>
      <c r="I85" s="16"/>
      <c r="J85" s="20">
        <v>0</v>
      </c>
      <c r="K85" s="16"/>
      <c r="L85" s="20">
        <v>0</v>
      </c>
      <c r="M85" s="16"/>
      <c r="N85" s="20">
        <f t="shared" si="3"/>
        <v>0</v>
      </c>
      <c r="O85" s="16"/>
      <c r="P85" s="20">
        <v>203508038704</v>
      </c>
      <c r="Q85" s="16"/>
      <c r="R85" s="20">
        <v>0</v>
      </c>
      <c r="S85" s="16"/>
      <c r="T85" s="20">
        <f t="shared" si="2"/>
        <v>203508038704</v>
      </c>
      <c r="U85" s="16"/>
      <c r="V85" s="16"/>
      <c r="W85" s="16"/>
      <c r="X85" s="16"/>
      <c r="Y85" s="16"/>
    </row>
    <row r="86" spans="1:25" ht="21.75" customHeight="1" x14ac:dyDescent="0.2">
      <c r="A86" s="7" t="s">
        <v>154</v>
      </c>
      <c r="C86" s="16"/>
      <c r="D86" s="16"/>
      <c r="E86" s="29" t="s">
        <v>156</v>
      </c>
      <c r="F86" s="16"/>
      <c r="G86" s="16"/>
      <c r="H86" s="21">
        <v>18</v>
      </c>
      <c r="I86" s="16"/>
      <c r="J86" s="20">
        <v>88046808258</v>
      </c>
      <c r="K86" s="16"/>
      <c r="L86" s="20">
        <v>0</v>
      </c>
      <c r="M86" s="16"/>
      <c r="N86" s="20">
        <f t="shared" si="3"/>
        <v>88046808258</v>
      </c>
      <c r="O86" s="16"/>
      <c r="P86" s="20">
        <v>2002688963368</v>
      </c>
      <c r="Q86" s="16"/>
      <c r="R86" s="20">
        <v>0</v>
      </c>
      <c r="S86" s="16"/>
      <c r="T86" s="20">
        <f t="shared" si="2"/>
        <v>2002688963368</v>
      </c>
      <c r="U86" s="16"/>
      <c r="V86" s="16"/>
      <c r="W86" s="16"/>
      <c r="X86" s="16"/>
      <c r="Y86" s="16"/>
    </row>
    <row r="87" spans="1:25" ht="21.75" customHeight="1" x14ac:dyDescent="0.2">
      <c r="A87" s="7" t="s">
        <v>151</v>
      </c>
      <c r="C87" s="16"/>
      <c r="D87" s="16"/>
      <c r="E87" s="29" t="s">
        <v>153</v>
      </c>
      <c r="F87" s="16"/>
      <c r="G87" s="16"/>
      <c r="H87" s="21">
        <v>18</v>
      </c>
      <c r="I87" s="16"/>
      <c r="J87" s="20">
        <v>67257452282</v>
      </c>
      <c r="K87" s="16"/>
      <c r="L87" s="20">
        <v>0</v>
      </c>
      <c r="M87" s="16"/>
      <c r="N87" s="20">
        <f t="shared" si="3"/>
        <v>67257452282</v>
      </c>
      <c r="O87" s="16"/>
      <c r="P87" s="20">
        <v>790198104275</v>
      </c>
      <c r="Q87" s="16"/>
      <c r="R87" s="20">
        <v>0</v>
      </c>
      <c r="S87" s="16"/>
      <c r="T87" s="20">
        <f t="shared" si="2"/>
        <v>790198104275</v>
      </c>
      <c r="U87" s="16"/>
      <c r="V87" s="16"/>
      <c r="W87" s="16"/>
      <c r="X87" s="16"/>
      <c r="Y87" s="16"/>
    </row>
    <row r="88" spans="1:25" ht="21.75" customHeight="1" x14ac:dyDescent="0.2">
      <c r="A88" s="7" t="s">
        <v>210</v>
      </c>
      <c r="C88" s="16"/>
      <c r="D88" s="16"/>
      <c r="E88" s="29" t="s">
        <v>212</v>
      </c>
      <c r="F88" s="16"/>
      <c r="G88" s="16"/>
      <c r="H88" s="21">
        <v>18.5</v>
      </c>
      <c r="I88" s="16"/>
      <c r="J88" s="20">
        <v>213627295350</v>
      </c>
      <c r="K88" s="16"/>
      <c r="L88" s="20">
        <v>0</v>
      </c>
      <c r="M88" s="16"/>
      <c r="N88" s="20">
        <f t="shared" si="3"/>
        <v>213627295350</v>
      </c>
      <c r="O88" s="16"/>
      <c r="P88" s="20">
        <v>2405848903632</v>
      </c>
      <c r="Q88" s="16"/>
      <c r="R88" s="20">
        <v>0</v>
      </c>
      <c r="S88" s="16"/>
      <c r="T88" s="20">
        <f t="shared" si="2"/>
        <v>2405848903632</v>
      </c>
      <c r="U88" s="16"/>
      <c r="V88" s="16"/>
      <c r="W88" s="16"/>
      <c r="X88" s="16"/>
      <c r="Y88" s="16"/>
    </row>
    <row r="89" spans="1:25" ht="21.75" customHeight="1" x14ac:dyDescent="0.2">
      <c r="A89" s="7" t="s">
        <v>253</v>
      </c>
      <c r="C89" s="16"/>
      <c r="D89" s="16"/>
      <c r="E89" s="29" t="s">
        <v>255</v>
      </c>
      <c r="F89" s="16"/>
      <c r="G89" s="16"/>
      <c r="H89" s="21">
        <v>18</v>
      </c>
      <c r="I89" s="16"/>
      <c r="J89" s="20">
        <v>113417706470</v>
      </c>
      <c r="K89" s="16"/>
      <c r="L89" s="20">
        <v>0</v>
      </c>
      <c r="M89" s="16"/>
      <c r="N89" s="20">
        <f t="shared" si="3"/>
        <v>113417706470</v>
      </c>
      <c r="O89" s="16"/>
      <c r="P89" s="20">
        <v>1367582686762</v>
      </c>
      <c r="Q89" s="16"/>
      <c r="R89" s="20">
        <v>0</v>
      </c>
      <c r="S89" s="16"/>
      <c r="T89" s="20">
        <f t="shared" si="2"/>
        <v>1367582686762</v>
      </c>
      <c r="U89" s="16"/>
      <c r="V89" s="16"/>
      <c r="W89" s="16"/>
      <c r="X89" s="16"/>
      <c r="Y89" s="16"/>
    </row>
    <row r="90" spans="1:25" ht="21.75" customHeight="1" x14ac:dyDescent="0.2">
      <c r="A90" s="7" t="s">
        <v>594</v>
      </c>
      <c r="C90" s="16"/>
      <c r="D90" s="16"/>
      <c r="E90" s="29" t="s">
        <v>799</v>
      </c>
      <c r="F90" s="16"/>
      <c r="G90" s="16"/>
      <c r="H90" s="21">
        <v>18</v>
      </c>
      <c r="I90" s="16"/>
      <c r="J90" s="20">
        <v>0</v>
      </c>
      <c r="K90" s="16"/>
      <c r="L90" s="20">
        <v>0</v>
      </c>
      <c r="M90" s="16"/>
      <c r="N90" s="20">
        <f t="shared" si="3"/>
        <v>0</v>
      </c>
      <c r="O90" s="16"/>
      <c r="P90" s="20">
        <v>1791556599691</v>
      </c>
      <c r="Q90" s="16"/>
      <c r="R90" s="20">
        <v>0</v>
      </c>
      <c r="S90" s="16"/>
      <c r="T90" s="20">
        <f t="shared" si="2"/>
        <v>1791556599691</v>
      </c>
      <c r="U90" s="16"/>
      <c r="V90" s="16"/>
      <c r="W90" s="16"/>
      <c r="X90" s="16"/>
      <c r="Y90" s="16"/>
    </row>
    <row r="91" spans="1:25" ht="21.75" customHeight="1" x14ac:dyDescent="0.2">
      <c r="A91" s="7" t="s">
        <v>317</v>
      </c>
      <c r="C91" s="16"/>
      <c r="D91" s="16"/>
      <c r="E91" s="29" t="s">
        <v>319</v>
      </c>
      <c r="F91" s="16"/>
      <c r="G91" s="16"/>
      <c r="H91" s="21">
        <v>18</v>
      </c>
      <c r="I91" s="16"/>
      <c r="J91" s="20">
        <v>10685879281</v>
      </c>
      <c r="K91" s="16"/>
      <c r="L91" s="20">
        <v>0</v>
      </c>
      <c r="M91" s="16"/>
      <c r="N91" s="20">
        <f t="shared" si="3"/>
        <v>10685879281</v>
      </c>
      <c r="O91" s="16"/>
      <c r="P91" s="20">
        <v>158319656762</v>
      </c>
      <c r="Q91" s="16"/>
      <c r="R91" s="20">
        <v>0</v>
      </c>
      <c r="S91" s="16"/>
      <c r="T91" s="20">
        <f t="shared" si="2"/>
        <v>158319656762</v>
      </c>
      <c r="U91" s="16"/>
      <c r="V91" s="16"/>
      <c r="W91" s="16"/>
      <c r="X91" s="16"/>
      <c r="Y91" s="16"/>
    </row>
    <row r="92" spans="1:25" ht="21.75" customHeight="1" x14ac:dyDescent="0.2">
      <c r="A92" s="7" t="s">
        <v>271</v>
      </c>
      <c r="C92" s="16"/>
      <c r="D92" s="16"/>
      <c r="E92" s="29" t="s">
        <v>273</v>
      </c>
      <c r="F92" s="16"/>
      <c r="G92" s="16"/>
      <c r="H92" s="21">
        <v>18</v>
      </c>
      <c r="I92" s="16"/>
      <c r="J92" s="20">
        <v>95827561284</v>
      </c>
      <c r="K92" s="16"/>
      <c r="L92" s="20">
        <v>0</v>
      </c>
      <c r="M92" s="16"/>
      <c r="N92" s="20">
        <f t="shared" si="3"/>
        <v>95827561284</v>
      </c>
      <c r="O92" s="16"/>
      <c r="P92" s="20">
        <v>1034586442015</v>
      </c>
      <c r="Q92" s="16"/>
      <c r="R92" s="20">
        <v>0</v>
      </c>
      <c r="S92" s="16"/>
      <c r="T92" s="20">
        <f t="shared" si="2"/>
        <v>1034586442015</v>
      </c>
      <c r="U92" s="16"/>
      <c r="V92" s="16"/>
      <c r="W92" s="16"/>
      <c r="X92" s="16"/>
      <c r="Y92" s="16"/>
    </row>
    <row r="93" spans="1:25" ht="21.75" customHeight="1" x14ac:dyDescent="0.2">
      <c r="A93" s="7" t="s">
        <v>256</v>
      </c>
      <c r="C93" s="16"/>
      <c r="D93" s="16"/>
      <c r="E93" s="29" t="s">
        <v>258</v>
      </c>
      <c r="F93" s="16"/>
      <c r="G93" s="16"/>
      <c r="H93" s="21">
        <v>18</v>
      </c>
      <c r="I93" s="16"/>
      <c r="J93" s="20">
        <v>77196247478</v>
      </c>
      <c r="K93" s="16"/>
      <c r="L93" s="20">
        <v>0</v>
      </c>
      <c r="M93" s="16"/>
      <c r="N93" s="20">
        <f t="shared" si="3"/>
        <v>77196247478</v>
      </c>
      <c r="O93" s="16"/>
      <c r="P93" s="20">
        <v>899218668098</v>
      </c>
      <c r="Q93" s="16"/>
      <c r="R93" s="20">
        <v>0</v>
      </c>
      <c r="S93" s="16"/>
      <c r="T93" s="20">
        <f t="shared" si="2"/>
        <v>899218668098</v>
      </c>
      <c r="U93" s="16"/>
      <c r="V93" s="16"/>
      <c r="W93" s="16"/>
      <c r="X93" s="16"/>
      <c r="Y93" s="16"/>
    </row>
    <row r="94" spans="1:25" ht="21.75" customHeight="1" x14ac:dyDescent="0.2">
      <c r="A94" s="7" t="s">
        <v>841</v>
      </c>
      <c r="C94" s="16"/>
      <c r="D94" s="16"/>
      <c r="E94" s="29" t="s">
        <v>857</v>
      </c>
      <c r="F94" s="16"/>
      <c r="G94" s="16"/>
      <c r="H94" s="21">
        <v>0</v>
      </c>
      <c r="I94" s="16"/>
      <c r="J94" s="20">
        <v>5131809099</v>
      </c>
      <c r="K94" s="16"/>
      <c r="L94" s="20">
        <v>0</v>
      </c>
      <c r="M94" s="16"/>
      <c r="N94" s="20">
        <f t="shared" si="3"/>
        <v>5131809099</v>
      </c>
      <c r="O94" s="16"/>
      <c r="P94" s="20">
        <v>73342639578</v>
      </c>
      <c r="Q94" s="16"/>
      <c r="R94" s="20">
        <v>0</v>
      </c>
      <c r="S94" s="16"/>
      <c r="T94" s="20">
        <f t="shared" si="2"/>
        <v>73342639578</v>
      </c>
      <c r="U94" s="16"/>
      <c r="V94" s="16"/>
      <c r="W94" s="16"/>
      <c r="X94" s="16"/>
      <c r="Y94" s="16"/>
    </row>
    <row r="95" spans="1:25" ht="21.75" customHeight="1" x14ac:dyDescent="0.2">
      <c r="A95" s="7" t="s">
        <v>134</v>
      </c>
      <c r="C95" s="16"/>
      <c r="D95" s="16"/>
      <c r="E95" s="29" t="s">
        <v>136</v>
      </c>
      <c r="F95" s="16"/>
      <c r="G95" s="16"/>
      <c r="H95" s="21">
        <v>0</v>
      </c>
      <c r="I95" s="16"/>
      <c r="J95" s="20">
        <v>4686046521</v>
      </c>
      <c r="K95" s="16"/>
      <c r="L95" s="20">
        <v>0</v>
      </c>
      <c r="M95" s="16"/>
      <c r="N95" s="20">
        <f t="shared" si="3"/>
        <v>4686046521</v>
      </c>
      <c r="O95" s="16"/>
      <c r="P95" s="20">
        <v>29627907027</v>
      </c>
      <c r="Q95" s="16"/>
      <c r="R95" s="20">
        <v>0</v>
      </c>
      <c r="S95" s="16"/>
      <c r="T95" s="20">
        <f t="shared" si="2"/>
        <v>29627907027</v>
      </c>
      <c r="U95" s="16"/>
      <c r="V95" s="16"/>
      <c r="W95" s="16"/>
      <c r="X95" s="16"/>
      <c r="Y95" s="16"/>
    </row>
    <row r="96" spans="1:25" ht="21.75" customHeight="1" x14ac:dyDescent="0.2">
      <c r="A96" s="7" t="s">
        <v>131</v>
      </c>
      <c r="C96" s="16"/>
      <c r="D96" s="16"/>
      <c r="E96" s="29" t="s">
        <v>133</v>
      </c>
      <c r="F96" s="16"/>
      <c r="G96" s="16"/>
      <c r="H96" s="21">
        <v>0</v>
      </c>
      <c r="I96" s="16"/>
      <c r="J96" s="20">
        <v>129058222818</v>
      </c>
      <c r="K96" s="16"/>
      <c r="L96" s="20">
        <v>0</v>
      </c>
      <c r="M96" s="16"/>
      <c r="N96" s="20">
        <f t="shared" si="3"/>
        <v>129058222818</v>
      </c>
      <c r="O96" s="16"/>
      <c r="P96" s="20">
        <v>870102211905</v>
      </c>
      <c r="Q96" s="16"/>
      <c r="R96" s="20">
        <v>0</v>
      </c>
      <c r="S96" s="16"/>
      <c r="T96" s="20">
        <f t="shared" si="2"/>
        <v>870102211905</v>
      </c>
      <c r="U96" s="16"/>
      <c r="V96" s="16"/>
      <c r="W96" s="16"/>
      <c r="X96" s="16"/>
      <c r="Y96" s="16"/>
    </row>
    <row r="97" spans="1:25" ht="21.75" customHeight="1" x14ac:dyDescent="0.2">
      <c r="A97" s="7" t="s">
        <v>842</v>
      </c>
      <c r="C97" s="16"/>
      <c r="D97" s="16"/>
      <c r="E97" s="29" t="s">
        <v>139</v>
      </c>
      <c r="F97" s="16"/>
      <c r="G97" s="16"/>
      <c r="H97" s="21">
        <v>0</v>
      </c>
      <c r="I97" s="16"/>
      <c r="J97" s="20">
        <v>44992349720</v>
      </c>
      <c r="K97" s="16"/>
      <c r="L97" s="20">
        <v>0</v>
      </c>
      <c r="M97" s="16"/>
      <c r="N97" s="20">
        <f t="shared" si="3"/>
        <v>44992349720</v>
      </c>
      <c r="O97" s="16"/>
      <c r="P97" s="20">
        <v>164004371562</v>
      </c>
      <c r="Q97" s="16"/>
      <c r="R97" s="20"/>
      <c r="S97" s="16"/>
      <c r="T97" s="20">
        <f t="shared" si="2"/>
        <v>164004371562</v>
      </c>
      <c r="U97" s="16"/>
      <c r="V97" s="16"/>
      <c r="W97" s="16"/>
      <c r="X97" s="16"/>
      <c r="Y97" s="16"/>
    </row>
    <row r="98" spans="1:25" ht="21.75" customHeight="1" x14ac:dyDescent="0.2">
      <c r="A98" s="7" t="s">
        <v>128</v>
      </c>
      <c r="C98" s="16"/>
      <c r="D98" s="16"/>
      <c r="E98" s="29" t="s">
        <v>130</v>
      </c>
      <c r="F98" s="16"/>
      <c r="G98" s="16"/>
      <c r="H98" s="21">
        <v>0</v>
      </c>
      <c r="I98" s="16"/>
      <c r="J98" s="20">
        <v>74069220235</v>
      </c>
      <c r="K98" s="16"/>
      <c r="L98" s="20">
        <v>0</v>
      </c>
      <c r="M98" s="16"/>
      <c r="N98" s="20">
        <f t="shared" si="3"/>
        <v>74069220235</v>
      </c>
      <c r="O98" s="16"/>
      <c r="P98" s="20">
        <v>881218734650</v>
      </c>
      <c r="Q98" s="16"/>
      <c r="R98" s="20">
        <v>0</v>
      </c>
      <c r="S98" s="16"/>
      <c r="T98" s="20">
        <f t="shared" si="2"/>
        <v>881218734650</v>
      </c>
      <c r="U98" s="16"/>
      <c r="V98" s="16"/>
      <c r="W98" s="16"/>
      <c r="X98" s="16"/>
      <c r="Y98" s="16"/>
    </row>
    <row r="99" spans="1:25" ht="21.75" customHeight="1" x14ac:dyDescent="0.2">
      <c r="A99" s="7" t="s">
        <v>592</v>
      </c>
      <c r="C99" s="16"/>
      <c r="D99" s="16"/>
      <c r="E99" s="29" t="s">
        <v>800</v>
      </c>
      <c r="F99" s="16"/>
      <c r="G99" s="16"/>
      <c r="H99" s="21">
        <v>18</v>
      </c>
      <c r="I99" s="16"/>
      <c r="J99" s="20">
        <v>0</v>
      </c>
      <c r="K99" s="16"/>
      <c r="L99" s="20">
        <v>0</v>
      </c>
      <c r="M99" s="16"/>
      <c r="N99" s="20">
        <f t="shared" si="3"/>
        <v>0</v>
      </c>
      <c r="O99" s="16"/>
      <c r="P99" s="20">
        <v>151180328</v>
      </c>
      <c r="Q99" s="16"/>
      <c r="R99" s="20">
        <v>0</v>
      </c>
      <c r="S99" s="16"/>
      <c r="T99" s="20">
        <f t="shared" si="2"/>
        <v>151180328</v>
      </c>
      <c r="U99" s="16"/>
      <c r="V99" s="16"/>
      <c r="W99" s="16"/>
      <c r="X99" s="16"/>
      <c r="Y99" s="16"/>
    </row>
    <row r="100" spans="1:25" ht="21.75" customHeight="1" x14ac:dyDescent="0.2">
      <c r="A100" s="7" t="s">
        <v>590</v>
      </c>
      <c r="C100" s="16"/>
      <c r="D100" s="16"/>
      <c r="E100" s="29" t="s">
        <v>801</v>
      </c>
      <c r="F100" s="16"/>
      <c r="G100" s="16"/>
      <c r="H100" s="21">
        <v>18</v>
      </c>
      <c r="I100" s="16"/>
      <c r="J100" s="20">
        <v>0</v>
      </c>
      <c r="K100" s="16"/>
      <c r="L100" s="20">
        <v>0</v>
      </c>
      <c r="M100" s="16"/>
      <c r="N100" s="20">
        <f t="shared" si="3"/>
        <v>0</v>
      </c>
      <c r="O100" s="16"/>
      <c r="P100" s="20">
        <v>215940842969</v>
      </c>
      <c r="Q100" s="16"/>
      <c r="R100" s="20">
        <v>0</v>
      </c>
      <c r="S100" s="16"/>
      <c r="T100" s="20">
        <f t="shared" si="2"/>
        <v>215940842969</v>
      </c>
      <c r="U100" s="16"/>
      <c r="V100" s="16"/>
      <c r="W100" s="16"/>
      <c r="X100" s="16"/>
      <c r="Y100" s="16"/>
    </row>
    <row r="101" spans="1:25" ht="21.75" customHeight="1" x14ac:dyDescent="0.2">
      <c r="A101" s="7" t="s">
        <v>213</v>
      </c>
      <c r="C101" s="16"/>
      <c r="D101" s="16"/>
      <c r="E101" s="29" t="s">
        <v>215</v>
      </c>
      <c r="F101" s="16"/>
      <c r="G101" s="16"/>
      <c r="H101" s="21">
        <v>18</v>
      </c>
      <c r="I101" s="16"/>
      <c r="J101" s="20">
        <v>147739065639</v>
      </c>
      <c r="K101" s="16"/>
      <c r="L101" s="20">
        <v>0</v>
      </c>
      <c r="M101" s="16"/>
      <c r="N101" s="20">
        <f t="shared" si="3"/>
        <v>147739065639</v>
      </c>
      <c r="O101" s="16"/>
      <c r="P101" s="20">
        <v>2171741085119</v>
      </c>
      <c r="Q101" s="16"/>
      <c r="R101" s="20">
        <v>0</v>
      </c>
      <c r="S101" s="16"/>
      <c r="T101" s="20">
        <f t="shared" si="2"/>
        <v>2171741085119</v>
      </c>
      <c r="U101" s="16"/>
      <c r="V101" s="16"/>
      <c r="W101" s="16"/>
      <c r="X101" s="16"/>
      <c r="Y101" s="16"/>
    </row>
    <row r="102" spans="1:25" ht="21.75" customHeight="1" x14ac:dyDescent="0.2">
      <c r="A102" s="7" t="s">
        <v>148</v>
      </c>
      <c r="C102" s="16"/>
      <c r="D102" s="16"/>
      <c r="E102" s="29" t="s">
        <v>150</v>
      </c>
      <c r="F102" s="16"/>
      <c r="G102" s="16"/>
      <c r="H102" s="21">
        <v>18</v>
      </c>
      <c r="I102" s="16"/>
      <c r="J102" s="20">
        <v>28348505800</v>
      </c>
      <c r="K102" s="16"/>
      <c r="L102" s="20">
        <v>0</v>
      </c>
      <c r="M102" s="16"/>
      <c r="N102" s="20">
        <f t="shared" si="3"/>
        <v>28348505800</v>
      </c>
      <c r="O102" s="16"/>
      <c r="P102" s="20">
        <v>493080186558</v>
      </c>
      <c r="Q102" s="16"/>
      <c r="R102" s="20">
        <v>0</v>
      </c>
      <c r="S102" s="16"/>
      <c r="T102" s="20">
        <f t="shared" si="2"/>
        <v>493080186558</v>
      </c>
      <c r="U102" s="16"/>
      <c r="V102" s="16"/>
      <c r="W102" s="16"/>
      <c r="X102" s="16"/>
      <c r="Y102" s="16"/>
    </row>
    <row r="103" spans="1:25" ht="21.75" customHeight="1" x14ac:dyDescent="0.2">
      <c r="A103" s="7" t="s">
        <v>611</v>
      </c>
      <c r="C103" s="16"/>
      <c r="D103" s="16"/>
      <c r="E103" s="29" t="s">
        <v>802</v>
      </c>
      <c r="F103" s="16"/>
      <c r="G103" s="16"/>
      <c r="H103" s="21">
        <v>18</v>
      </c>
      <c r="I103" s="16"/>
      <c r="J103" s="20">
        <v>0</v>
      </c>
      <c r="K103" s="16"/>
      <c r="L103" s="20">
        <v>0</v>
      </c>
      <c r="M103" s="16"/>
      <c r="N103" s="20">
        <f t="shared" si="3"/>
        <v>0</v>
      </c>
      <c r="O103" s="16"/>
      <c r="P103" s="20">
        <v>457857429446</v>
      </c>
      <c r="Q103" s="16"/>
      <c r="R103" s="20">
        <v>0</v>
      </c>
      <c r="S103" s="16"/>
      <c r="T103" s="20">
        <f t="shared" si="2"/>
        <v>457857429446</v>
      </c>
      <c r="U103" s="16"/>
      <c r="V103" s="16"/>
      <c r="W103" s="16"/>
      <c r="X103" s="16"/>
      <c r="Y103" s="16"/>
    </row>
    <row r="104" spans="1:25" ht="21.75" customHeight="1" x14ac:dyDescent="0.2">
      <c r="A104" s="7" t="s">
        <v>588</v>
      </c>
      <c r="C104" s="16"/>
      <c r="D104" s="16"/>
      <c r="E104" s="29" t="s">
        <v>344</v>
      </c>
      <c r="F104" s="16"/>
      <c r="G104" s="16"/>
      <c r="H104" s="21">
        <v>18</v>
      </c>
      <c r="I104" s="16"/>
      <c r="J104" s="20">
        <v>0</v>
      </c>
      <c r="K104" s="16"/>
      <c r="L104" s="20">
        <v>0</v>
      </c>
      <c r="M104" s="16"/>
      <c r="N104" s="20">
        <f t="shared" si="3"/>
        <v>0</v>
      </c>
      <c r="O104" s="16"/>
      <c r="P104" s="20">
        <v>129108342058</v>
      </c>
      <c r="Q104" s="16"/>
      <c r="R104" s="20">
        <v>0</v>
      </c>
      <c r="S104" s="16"/>
      <c r="T104" s="20">
        <f t="shared" si="2"/>
        <v>129108342058</v>
      </c>
      <c r="U104" s="16"/>
      <c r="V104" s="16"/>
      <c r="W104" s="16"/>
      <c r="X104" s="16"/>
      <c r="Y104" s="16"/>
    </row>
    <row r="105" spans="1:25" ht="21.75" customHeight="1" x14ac:dyDescent="0.2">
      <c r="A105" s="7" t="s">
        <v>612</v>
      </c>
      <c r="C105" s="16"/>
      <c r="D105" s="16"/>
      <c r="E105" s="29" t="s">
        <v>344</v>
      </c>
      <c r="F105" s="16"/>
      <c r="G105" s="16"/>
      <c r="H105" s="21">
        <v>18</v>
      </c>
      <c r="I105" s="16"/>
      <c r="J105" s="20">
        <v>0</v>
      </c>
      <c r="K105" s="16"/>
      <c r="L105" s="20">
        <v>0</v>
      </c>
      <c r="M105" s="16"/>
      <c r="N105" s="20">
        <f t="shared" si="3"/>
        <v>0</v>
      </c>
      <c r="O105" s="16"/>
      <c r="P105" s="20">
        <v>25000000000</v>
      </c>
      <c r="Q105" s="16"/>
      <c r="R105" s="20">
        <v>0</v>
      </c>
      <c r="S105" s="16"/>
      <c r="T105" s="20">
        <f t="shared" si="2"/>
        <v>25000000000</v>
      </c>
      <c r="U105" s="16"/>
      <c r="V105" s="16"/>
      <c r="W105" s="16"/>
      <c r="X105" s="16"/>
      <c r="Y105" s="16"/>
    </row>
    <row r="106" spans="1:25" ht="21.75" customHeight="1" x14ac:dyDescent="0.2">
      <c r="A106" s="7" t="s">
        <v>587</v>
      </c>
      <c r="C106" s="16"/>
      <c r="D106" s="16"/>
      <c r="E106" s="29" t="s">
        <v>794</v>
      </c>
      <c r="F106" s="16"/>
      <c r="G106" s="16"/>
      <c r="H106" s="21">
        <v>18</v>
      </c>
      <c r="I106" s="16"/>
      <c r="J106" s="20">
        <v>0</v>
      </c>
      <c r="K106" s="16"/>
      <c r="L106" s="20">
        <v>0</v>
      </c>
      <c r="M106" s="16"/>
      <c r="N106" s="20">
        <f t="shared" si="3"/>
        <v>0</v>
      </c>
      <c r="O106" s="16"/>
      <c r="P106" s="20">
        <v>323340822268</v>
      </c>
      <c r="Q106" s="16"/>
      <c r="R106" s="20">
        <v>0</v>
      </c>
      <c r="S106" s="16"/>
      <c r="T106" s="20">
        <f t="shared" si="2"/>
        <v>323340822268</v>
      </c>
      <c r="U106" s="16"/>
      <c r="V106" s="16"/>
      <c r="W106" s="16"/>
      <c r="X106" s="16"/>
      <c r="Y106" s="16"/>
    </row>
    <row r="107" spans="1:25" ht="21.75" customHeight="1" x14ac:dyDescent="0.2">
      <c r="A107" s="7" t="s">
        <v>586</v>
      </c>
      <c r="C107" s="16"/>
      <c r="D107" s="16"/>
      <c r="E107" s="29" t="s">
        <v>344</v>
      </c>
      <c r="F107" s="16"/>
      <c r="G107" s="16"/>
      <c r="H107" s="21">
        <v>18</v>
      </c>
      <c r="I107" s="16"/>
      <c r="J107" s="20">
        <v>0</v>
      </c>
      <c r="K107" s="16"/>
      <c r="L107" s="20">
        <v>0</v>
      </c>
      <c r="M107" s="16"/>
      <c r="N107" s="20">
        <f t="shared" si="3"/>
        <v>0</v>
      </c>
      <c r="O107" s="16"/>
      <c r="P107" s="20">
        <v>147415721214</v>
      </c>
      <c r="Q107" s="16"/>
      <c r="R107" s="20">
        <v>0</v>
      </c>
      <c r="S107" s="16"/>
      <c r="T107" s="20">
        <f t="shared" si="2"/>
        <v>147415721214</v>
      </c>
      <c r="U107" s="16"/>
      <c r="V107" s="16"/>
      <c r="W107" s="16"/>
      <c r="X107" s="16"/>
      <c r="Y107" s="16"/>
    </row>
    <row r="108" spans="1:25" ht="21.75" customHeight="1" x14ac:dyDescent="0.2">
      <c r="A108" s="7" t="s">
        <v>194</v>
      </c>
      <c r="C108" s="16"/>
      <c r="D108" s="16"/>
      <c r="E108" s="29" t="s">
        <v>196</v>
      </c>
      <c r="F108" s="16"/>
      <c r="G108" s="16"/>
      <c r="H108" s="21">
        <v>18</v>
      </c>
      <c r="I108" s="16"/>
      <c r="J108" s="20">
        <v>46111109498</v>
      </c>
      <c r="K108" s="16"/>
      <c r="L108" s="20">
        <v>0</v>
      </c>
      <c r="M108" s="16"/>
      <c r="N108" s="20">
        <f t="shared" si="3"/>
        <v>46111109498</v>
      </c>
      <c r="O108" s="16"/>
      <c r="P108" s="20">
        <v>425210819851</v>
      </c>
      <c r="Q108" s="16"/>
      <c r="R108" s="20">
        <v>0</v>
      </c>
      <c r="S108" s="16"/>
      <c r="T108" s="20">
        <f t="shared" si="2"/>
        <v>425210819851</v>
      </c>
      <c r="U108" s="16"/>
      <c r="V108" s="16"/>
      <c r="W108" s="16"/>
      <c r="X108" s="16"/>
      <c r="Y108" s="16"/>
    </row>
    <row r="109" spans="1:25" ht="21.75" customHeight="1" x14ac:dyDescent="0.2">
      <c r="A109" s="7" t="s">
        <v>145</v>
      </c>
      <c r="C109" s="16"/>
      <c r="D109" s="16"/>
      <c r="E109" s="29" t="s">
        <v>147</v>
      </c>
      <c r="F109" s="16"/>
      <c r="G109" s="16"/>
      <c r="H109" s="21">
        <v>18</v>
      </c>
      <c r="I109" s="16"/>
      <c r="J109" s="20">
        <v>169815489276</v>
      </c>
      <c r="K109" s="16"/>
      <c r="L109" s="20">
        <v>0</v>
      </c>
      <c r="M109" s="16"/>
      <c r="N109" s="20">
        <f t="shared" si="3"/>
        <v>169815489276</v>
      </c>
      <c r="O109" s="16"/>
      <c r="P109" s="20">
        <v>1726941895982</v>
      </c>
      <c r="Q109" s="16"/>
      <c r="R109" s="20">
        <v>0</v>
      </c>
      <c r="S109" s="16"/>
      <c r="T109" s="20">
        <f t="shared" si="2"/>
        <v>1726941895982</v>
      </c>
      <c r="U109" s="16"/>
      <c r="V109" s="16"/>
      <c r="W109" s="16"/>
      <c r="X109" s="16"/>
      <c r="Y109" s="16"/>
    </row>
    <row r="110" spans="1:25" ht="21.75" customHeight="1" x14ac:dyDescent="0.2">
      <c r="A110" s="7" t="s">
        <v>585</v>
      </c>
      <c r="C110" s="16"/>
      <c r="D110" s="16"/>
      <c r="E110" s="29" t="s">
        <v>803</v>
      </c>
      <c r="F110" s="16"/>
      <c r="G110" s="16"/>
      <c r="H110" s="21">
        <v>18</v>
      </c>
      <c r="I110" s="16"/>
      <c r="J110" s="20">
        <v>0</v>
      </c>
      <c r="K110" s="16"/>
      <c r="L110" s="20">
        <v>0</v>
      </c>
      <c r="M110" s="16"/>
      <c r="N110" s="20">
        <f t="shared" si="3"/>
        <v>0</v>
      </c>
      <c r="O110" s="16"/>
      <c r="P110" s="20">
        <v>838894599196</v>
      </c>
      <c r="Q110" s="16"/>
      <c r="R110" s="20">
        <v>0</v>
      </c>
      <c r="S110" s="16"/>
      <c r="T110" s="20">
        <f t="shared" si="2"/>
        <v>838894599196</v>
      </c>
      <c r="U110" s="16"/>
      <c r="V110" s="16"/>
      <c r="W110" s="16"/>
      <c r="X110" s="16"/>
      <c r="Y110" s="16"/>
    </row>
    <row r="111" spans="1:25" ht="21.75" customHeight="1" x14ac:dyDescent="0.2">
      <c r="A111" s="7" t="s">
        <v>232</v>
      </c>
      <c r="C111" s="16"/>
      <c r="D111" s="16"/>
      <c r="E111" s="29" t="s">
        <v>234</v>
      </c>
      <c r="F111" s="16"/>
      <c r="G111" s="16"/>
      <c r="H111" s="21">
        <v>18</v>
      </c>
      <c r="I111" s="16"/>
      <c r="J111" s="20">
        <v>71017451870</v>
      </c>
      <c r="K111" s="16"/>
      <c r="L111" s="20">
        <v>0</v>
      </c>
      <c r="M111" s="16"/>
      <c r="N111" s="20">
        <f t="shared" si="3"/>
        <v>71017451870</v>
      </c>
      <c r="O111" s="16"/>
      <c r="P111" s="20">
        <v>1251698270954</v>
      </c>
      <c r="Q111" s="16"/>
      <c r="R111" s="20">
        <v>0</v>
      </c>
      <c r="S111" s="16"/>
      <c r="T111" s="20">
        <f t="shared" si="2"/>
        <v>1251698270954</v>
      </c>
      <c r="U111" s="16"/>
      <c r="V111" s="16"/>
      <c r="W111" s="16"/>
      <c r="X111" s="16"/>
      <c r="Y111" s="16"/>
    </row>
    <row r="112" spans="1:25" ht="21.75" customHeight="1" x14ac:dyDescent="0.2">
      <c r="A112" s="7" t="s">
        <v>584</v>
      </c>
      <c r="C112" s="16"/>
      <c r="D112" s="16"/>
      <c r="E112" s="29" t="s">
        <v>804</v>
      </c>
      <c r="F112" s="16"/>
      <c r="G112" s="16"/>
      <c r="H112" s="21">
        <v>17</v>
      </c>
      <c r="I112" s="16"/>
      <c r="J112" s="20">
        <v>0</v>
      </c>
      <c r="K112" s="16"/>
      <c r="L112" s="20">
        <v>0</v>
      </c>
      <c r="M112" s="16"/>
      <c r="N112" s="20">
        <f t="shared" si="3"/>
        <v>0</v>
      </c>
      <c r="O112" s="16"/>
      <c r="P112" s="20">
        <v>2249018363</v>
      </c>
      <c r="Q112" s="16"/>
      <c r="R112" s="20">
        <v>0</v>
      </c>
      <c r="S112" s="16"/>
      <c r="T112" s="20">
        <f t="shared" si="2"/>
        <v>2249018363</v>
      </c>
      <c r="U112" s="16"/>
      <c r="V112" s="16"/>
      <c r="W112" s="16"/>
      <c r="X112" s="16"/>
      <c r="Y112" s="16"/>
    </row>
    <row r="113" spans="1:25" ht="21.75" customHeight="1" x14ac:dyDescent="0.2">
      <c r="A113" s="7" t="s">
        <v>582</v>
      </c>
      <c r="C113" s="16"/>
      <c r="D113" s="16"/>
      <c r="E113" s="29" t="s">
        <v>805</v>
      </c>
      <c r="F113" s="16"/>
      <c r="G113" s="16"/>
      <c r="H113" s="21">
        <v>18</v>
      </c>
      <c r="I113" s="16"/>
      <c r="J113" s="20">
        <v>0</v>
      </c>
      <c r="K113" s="16"/>
      <c r="L113" s="20">
        <v>0</v>
      </c>
      <c r="M113" s="16"/>
      <c r="N113" s="20">
        <f t="shared" si="3"/>
        <v>0</v>
      </c>
      <c r="O113" s="16"/>
      <c r="P113" s="20">
        <v>209453043684</v>
      </c>
      <c r="Q113" s="16"/>
      <c r="R113" s="20">
        <v>0</v>
      </c>
      <c r="S113" s="16"/>
      <c r="T113" s="20">
        <f t="shared" si="2"/>
        <v>209453043684</v>
      </c>
      <c r="U113" s="16"/>
      <c r="V113" s="16"/>
      <c r="W113" s="16"/>
      <c r="X113" s="16"/>
      <c r="Y113" s="39"/>
    </row>
    <row r="114" spans="1:25" ht="21.75" customHeight="1" x14ac:dyDescent="0.2">
      <c r="A114" s="7" t="s">
        <v>578</v>
      </c>
      <c r="C114" s="16"/>
      <c r="D114" s="16"/>
      <c r="E114" s="29" t="s">
        <v>806</v>
      </c>
      <c r="F114" s="16"/>
      <c r="G114" s="16"/>
      <c r="H114" s="21">
        <v>18</v>
      </c>
      <c r="I114" s="16"/>
      <c r="J114" s="20">
        <v>0</v>
      </c>
      <c r="K114" s="16"/>
      <c r="L114" s="20">
        <v>0</v>
      </c>
      <c r="M114" s="16"/>
      <c r="N114" s="20">
        <f t="shared" si="3"/>
        <v>0</v>
      </c>
      <c r="O114" s="16"/>
      <c r="P114" s="20">
        <v>1611127782</v>
      </c>
      <c r="Q114" s="16"/>
      <c r="R114" s="20">
        <v>0</v>
      </c>
      <c r="S114" s="16"/>
      <c r="T114" s="20">
        <f t="shared" si="2"/>
        <v>1611127782</v>
      </c>
      <c r="U114" s="16"/>
      <c r="V114" s="16"/>
      <c r="W114" s="16"/>
      <c r="X114" s="16"/>
      <c r="Y114" s="20"/>
    </row>
    <row r="115" spans="1:25" ht="21.75" customHeight="1" x14ac:dyDescent="0.2">
      <c r="A115" s="7" t="s">
        <v>577</v>
      </c>
      <c r="C115" s="16"/>
      <c r="D115" s="16"/>
      <c r="E115" s="29" t="s">
        <v>807</v>
      </c>
      <c r="F115" s="16"/>
      <c r="G115" s="16"/>
      <c r="H115" s="21">
        <v>18</v>
      </c>
      <c r="I115" s="16"/>
      <c r="J115" s="20">
        <v>0</v>
      </c>
      <c r="K115" s="16"/>
      <c r="L115" s="20">
        <v>0</v>
      </c>
      <c r="M115" s="16"/>
      <c r="N115" s="20">
        <f t="shared" si="3"/>
        <v>0</v>
      </c>
      <c r="O115" s="16"/>
      <c r="P115" s="20">
        <v>679023210428</v>
      </c>
      <c r="Q115" s="16"/>
      <c r="R115" s="20">
        <v>0</v>
      </c>
      <c r="S115" s="16"/>
      <c r="T115" s="20">
        <f t="shared" si="2"/>
        <v>679023210428</v>
      </c>
      <c r="U115" s="16"/>
      <c r="V115" s="16"/>
      <c r="W115" s="16"/>
      <c r="X115" s="16"/>
      <c r="Y115" s="39"/>
    </row>
    <row r="116" spans="1:25" ht="21.75" customHeight="1" x14ac:dyDescent="0.2">
      <c r="A116" s="7" t="s">
        <v>596</v>
      </c>
      <c r="C116" s="16"/>
      <c r="D116" s="16"/>
      <c r="E116" s="29" t="s">
        <v>808</v>
      </c>
      <c r="F116" s="16"/>
      <c r="G116" s="16"/>
      <c r="H116" s="21">
        <v>18</v>
      </c>
      <c r="I116" s="16"/>
      <c r="J116" s="20">
        <v>0</v>
      </c>
      <c r="K116" s="16"/>
      <c r="L116" s="20">
        <v>0</v>
      </c>
      <c r="M116" s="16"/>
      <c r="N116" s="20">
        <f t="shared" si="3"/>
        <v>0</v>
      </c>
      <c r="O116" s="16"/>
      <c r="P116" s="20">
        <v>445454642310</v>
      </c>
      <c r="Q116" s="16"/>
      <c r="R116" s="20">
        <v>0</v>
      </c>
      <c r="S116" s="16"/>
      <c r="T116" s="20">
        <f t="shared" si="2"/>
        <v>445454642310</v>
      </c>
      <c r="U116" s="16"/>
      <c r="V116" s="16"/>
      <c r="W116" s="16"/>
      <c r="X116" s="16"/>
      <c r="Y116" s="20"/>
    </row>
    <row r="117" spans="1:25" ht="21.75" customHeight="1" x14ac:dyDescent="0.2">
      <c r="A117" s="9" t="s">
        <v>576</v>
      </c>
      <c r="C117" s="16"/>
      <c r="D117" s="16"/>
      <c r="E117" s="29" t="s">
        <v>809</v>
      </c>
      <c r="F117" s="16"/>
      <c r="G117" s="16"/>
      <c r="H117" s="21">
        <v>18</v>
      </c>
      <c r="I117" s="16"/>
      <c r="J117" s="22">
        <v>0</v>
      </c>
      <c r="K117" s="16"/>
      <c r="L117" s="22">
        <v>0</v>
      </c>
      <c r="M117" s="16"/>
      <c r="N117" s="20">
        <f t="shared" si="3"/>
        <v>0</v>
      </c>
      <c r="O117" s="16"/>
      <c r="P117" s="22">
        <f>33160528032+178308177807</f>
        <v>211468705839</v>
      </c>
      <c r="Q117" s="16"/>
      <c r="R117" s="22">
        <v>0</v>
      </c>
      <c r="S117" s="16"/>
      <c r="T117" s="20">
        <f t="shared" si="2"/>
        <v>211468705839</v>
      </c>
      <c r="U117" s="16"/>
      <c r="V117" s="16"/>
      <c r="W117" s="16"/>
      <c r="X117" s="16"/>
      <c r="Y117" s="39"/>
    </row>
    <row r="118" spans="1:25" ht="21.75" customHeight="1" thickBot="1" x14ac:dyDescent="0.25">
      <c r="A118" s="12" t="s">
        <v>65</v>
      </c>
      <c r="C118" s="20"/>
      <c r="D118" s="16"/>
      <c r="E118" s="20"/>
      <c r="F118" s="16"/>
      <c r="G118" s="16"/>
      <c r="H118" s="20"/>
      <c r="I118" s="16"/>
      <c r="J118" s="24">
        <f>SUM(J8:J117)</f>
        <v>7698900492965</v>
      </c>
      <c r="K118" s="16"/>
      <c r="L118" s="24">
        <f>SUM(L8:L117)</f>
        <v>0</v>
      </c>
      <c r="M118" s="16"/>
      <c r="N118" s="24">
        <f>SUM(N8:N117)</f>
        <v>7698900492965</v>
      </c>
      <c r="O118" s="16"/>
      <c r="P118" s="24">
        <f>SUM(P8:P117)</f>
        <v>80900630829581</v>
      </c>
      <c r="Q118" s="16"/>
      <c r="R118" s="24">
        <v>0</v>
      </c>
      <c r="S118" s="16"/>
      <c r="T118" s="26">
        <f t="shared" ref="T118" si="4">P118-R118</f>
        <v>80900630829581</v>
      </c>
      <c r="U118" s="16"/>
      <c r="V118" s="16"/>
      <c r="W118" s="16"/>
      <c r="X118" s="16"/>
      <c r="Y118" s="16"/>
    </row>
    <row r="119" spans="1:25" ht="13.5" thickTop="1" x14ac:dyDescent="0.2"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</row>
    <row r="120" spans="1:25" ht="18.75" x14ac:dyDescent="0.2">
      <c r="P120" s="49"/>
    </row>
    <row r="121" spans="1:25" x14ac:dyDescent="0.2">
      <c r="J121" s="31"/>
      <c r="N121" s="31"/>
      <c r="P121" s="31"/>
      <c r="T121" s="31"/>
    </row>
    <row r="122" spans="1:25" x14ac:dyDescent="0.2">
      <c r="J122" s="31"/>
      <c r="N122" s="31"/>
    </row>
    <row r="123" spans="1:25" x14ac:dyDescent="0.2">
      <c r="J123" s="31"/>
      <c r="N123" s="31"/>
      <c r="T123" s="31"/>
    </row>
    <row r="124" spans="1:25" ht="18.75" x14ac:dyDescent="0.2">
      <c r="N124" s="31"/>
      <c r="T124" s="20"/>
    </row>
    <row r="125" spans="1:25" x14ac:dyDescent="0.2">
      <c r="N125" s="31"/>
    </row>
    <row r="127" spans="1:25" x14ac:dyDescent="0.2">
      <c r="T127" s="31"/>
    </row>
    <row r="128" spans="1:25" x14ac:dyDescent="0.2">
      <c r="N128" s="31"/>
    </row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O642"/>
  <sheetViews>
    <sheetView rightToLeft="1" workbookViewId="0">
      <selection activeCell="E635" sqref="E635"/>
    </sheetView>
  </sheetViews>
  <sheetFormatPr defaultRowHeight="12.75" x14ac:dyDescent="0.2"/>
  <cols>
    <col min="1" max="1" width="39" customWidth="1"/>
    <col min="2" max="2" width="1.28515625" customWidth="1"/>
    <col min="3" max="3" width="17.5703125" bestFit="1" customWidth="1"/>
    <col min="4" max="4" width="1.28515625" customWidth="1"/>
    <col min="5" max="5" width="16.42578125" bestFit="1" customWidth="1"/>
    <col min="6" max="6" width="1.28515625" customWidth="1"/>
    <col min="7" max="7" width="17.85546875" bestFit="1" customWidth="1"/>
    <col min="8" max="8" width="1.28515625" customWidth="1"/>
    <col min="9" max="9" width="18.5703125" bestFit="1" customWidth="1"/>
    <col min="10" max="10" width="1.28515625" customWidth="1"/>
    <col min="11" max="11" width="17.5703125" bestFit="1" customWidth="1"/>
    <col min="12" max="12" width="1.28515625" customWidth="1"/>
    <col min="13" max="13" width="18.85546875" bestFit="1" customWidth="1"/>
    <col min="14" max="14" width="0.28515625" customWidth="1"/>
  </cols>
  <sheetData>
    <row r="1" spans="1:15" ht="29.1" customHeight="1" x14ac:dyDescent="0.2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</row>
    <row r="2" spans="1:15" ht="21.75" customHeight="1" x14ac:dyDescent="0.2">
      <c r="A2" s="111" t="s">
        <v>511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</row>
    <row r="3" spans="1:15" ht="21.75" customHeight="1" x14ac:dyDescent="0.2">
      <c r="A3" s="111" t="s">
        <v>2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</row>
    <row r="4" spans="1:15" ht="14.45" customHeight="1" x14ac:dyDescent="0.2"/>
    <row r="5" spans="1:15" ht="14.45" customHeight="1" x14ac:dyDescent="0.2">
      <c r="A5" s="112" t="s">
        <v>810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</row>
    <row r="6" spans="1:15" ht="14.45" customHeight="1" x14ac:dyDescent="0.2">
      <c r="A6" s="108" t="s">
        <v>514</v>
      </c>
      <c r="C6" s="108" t="s">
        <v>529</v>
      </c>
      <c r="D6" s="108"/>
      <c r="E6" s="108"/>
      <c r="F6" s="108"/>
      <c r="G6" s="108"/>
      <c r="I6" s="108" t="s">
        <v>530</v>
      </c>
      <c r="J6" s="108"/>
      <c r="K6" s="108"/>
      <c r="L6" s="108"/>
      <c r="M6" s="108"/>
    </row>
    <row r="7" spans="1:15" ht="29.1" customHeight="1" x14ac:dyDescent="0.2">
      <c r="A7" s="108"/>
      <c r="C7" s="15" t="s">
        <v>782</v>
      </c>
      <c r="D7" s="3"/>
      <c r="E7" s="15" t="s">
        <v>754</v>
      </c>
      <c r="F7" s="3"/>
      <c r="G7" s="15" t="s">
        <v>783</v>
      </c>
      <c r="I7" s="15" t="s">
        <v>782</v>
      </c>
      <c r="J7" s="3"/>
      <c r="K7" s="15" t="s">
        <v>754</v>
      </c>
      <c r="L7" s="3"/>
      <c r="M7" s="15" t="s">
        <v>783</v>
      </c>
    </row>
    <row r="8" spans="1:15" ht="21.75" customHeight="1" x14ac:dyDescent="0.2">
      <c r="A8" s="5" t="s">
        <v>363</v>
      </c>
      <c r="C8" s="18">
        <v>0</v>
      </c>
      <c r="D8" s="16"/>
      <c r="E8" s="18">
        <v>0</v>
      </c>
      <c r="F8" s="16"/>
      <c r="G8" s="18">
        <v>0</v>
      </c>
      <c r="H8" s="16"/>
      <c r="I8" s="18">
        <v>2713411</v>
      </c>
      <c r="J8" s="16"/>
      <c r="K8" s="18">
        <v>0</v>
      </c>
      <c r="L8" s="16"/>
      <c r="M8" s="18">
        <v>2713411</v>
      </c>
      <c r="N8" s="16"/>
      <c r="O8" s="16"/>
    </row>
    <row r="9" spans="1:15" ht="21.75" customHeight="1" x14ac:dyDescent="0.2">
      <c r="A9" s="7" t="s">
        <v>364</v>
      </c>
      <c r="C9" s="20">
        <v>110753</v>
      </c>
      <c r="D9" s="16"/>
      <c r="E9" s="20">
        <v>0</v>
      </c>
      <c r="F9" s="16"/>
      <c r="G9" s="20">
        <v>110753</v>
      </c>
      <c r="H9" s="16"/>
      <c r="I9" s="20">
        <v>37799905</v>
      </c>
      <c r="J9" s="16"/>
      <c r="K9" s="20">
        <v>0</v>
      </c>
      <c r="L9" s="16"/>
      <c r="M9" s="20">
        <v>37799905</v>
      </c>
      <c r="N9" s="16"/>
      <c r="O9" s="16"/>
    </row>
    <row r="10" spans="1:15" ht="21.75" customHeight="1" x14ac:dyDescent="0.2">
      <c r="A10" s="7" t="s">
        <v>365</v>
      </c>
      <c r="C10" s="20">
        <v>2793660</v>
      </c>
      <c r="D10" s="16"/>
      <c r="E10" s="20">
        <v>0</v>
      </c>
      <c r="F10" s="16"/>
      <c r="G10" s="20">
        <v>2793660</v>
      </c>
      <c r="H10" s="16"/>
      <c r="I10" s="20">
        <v>3116475662</v>
      </c>
      <c r="J10" s="16"/>
      <c r="K10" s="20">
        <v>0</v>
      </c>
      <c r="L10" s="16"/>
      <c r="M10" s="20">
        <v>3116475662</v>
      </c>
      <c r="N10" s="16"/>
      <c r="O10" s="16"/>
    </row>
    <row r="11" spans="1:15" ht="21.75" customHeight="1" x14ac:dyDescent="0.2">
      <c r="A11" s="7" t="s">
        <v>366</v>
      </c>
      <c r="C11" s="20">
        <v>22496747</v>
      </c>
      <c r="D11" s="16"/>
      <c r="E11" s="20">
        <v>0</v>
      </c>
      <c r="F11" s="16"/>
      <c r="G11" s="20">
        <v>22496747</v>
      </c>
      <c r="H11" s="16"/>
      <c r="I11" s="20">
        <v>31665897</v>
      </c>
      <c r="J11" s="16"/>
      <c r="K11" s="20">
        <v>0</v>
      </c>
      <c r="L11" s="16"/>
      <c r="M11" s="20">
        <v>31665897</v>
      </c>
      <c r="N11" s="16"/>
      <c r="O11" s="16"/>
    </row>
    <row r="12" spans="1:15" ht="21.75" customHeight="1" x14ac:dyDescent="0.2">
      <c r="A12" s="7" t="s">
        <v>364</v>
      </c>
      <c r="C12" s="20">
        <v>5420355</v>
      </c>
      <c r="D12" s="16"/>
      <c r="E12" s="20">
        <v>0</v>
      </c>
      <c r="F12" s="16"/>
      <c r="G12" s="20">
        <v>5420355</v>
      </c>
      <c r="H12" s="16"/>
      <c r="I12" s="20">
        <v>32210240</v>
      </c>
      <c r="J12" s="16"/>
      <c r="K12" s="20">
        <v>0</v>
      </c>
      <c r="L12" s="16"/>
      <c r="M12" s="20">
        <v>32210240</v>
      </c>
      <c r="N12" s="16"/>
      <c r="O12" s="16"/>
    </row>
    <row r="13" spans="1:15" ht="21.75" customHeight="1" x14ac:dyDescent="0.2">
      <c r="A13" s="7" t="s">
        <v>370</v>
      </c>
      <c r="C13" s="20">
        <v>1963838</v>
      </c>
      <c r="D13" s="16"/>
      <c r="E13" s="20">
        <v>0</v>
      </c>
      <c r="F13" s="16"/>
      <c r="G13" s="20">
        <v>1963838</v>
      </c>
      <c r="H13" s="16"/>
      <c r="I13" s="20">
        <v>22781577</v>
      </c>
      <c r="J13" s="16"/>
      <c r="K13" s="20">
        <v>0</v>
      </c>
      <c r="L13" s="16"/>
      <c r="M13" s="20">
        <v>22781577</v>
      </c>
      <c r="N13" s="16"/>
      <c r="O13" s="16"/>
    </row>
    <row r="14" spans="1:15" ht="21.75" customHeight="1" x14ac:dyDescent="0.2">
      <c r="A14" s="7" t="s">
        <v>372</v>
      </c>
      <c r="C14" s="20">
        <v>2131624</v>
      </c>
      <c r="D14" s="16"/>
      <c r="E14" s="20">
        <v>0</v>
      </c>
      <c r="F14" s="16"/>
      <c r="G14" s="20">
        <v>2131624</v>
      </c>
      <c r="H14" s="16"/>
      <c r="I14" s="20">
        <v>9356140</v>
      </c>
      <c r="J14" s="16"/>
      <c r="K14" s="20">
        <v>0</v>
      </c>
      <c r="L14" s="16"/>
      <c r="M14" s="20">
        <v>9356140</v>
      </c>
      <c r="N14" s="16"/>
      <c r="O14" s="16"/>
    </row>
    <row r="15" spans="1:15" ht="21.75" customHeight="1" x14ac:dyDescent="0.2">
      <c r="A15" s="7" t="s">
        <v>373</v>
      </c>
      <c r="C15" s="20">
        <v>6161864</v>
      </c>
      <c r="D15" s="16"/>
      <c r="E15" s="20">
        <v>0</v>
      </c>
      <c r="F15" s="16"/>
      <c r="G15" s="20">
        <v>6161864</v>
      </c>
      <c r="H15" s="16"/>
      <c r="I15" s="20">
        <v>81068111</v>
      </c>
      <c r="J15" s="16"/>
      <c r="K15" s="20">
        <v>0</v>
      </c>
      <c r="L15" s="16"/>
      <c r="M15" s="20">
        <v>81068111</v>
      </c>
      <c r="N15" s="16"/>
      <c r="O15" s="16"/>
    </row>
    <row r="16" spans="1:15" ht="21.75" customHeight="1" x14ac:dyDescent="0.2">
      <c r="A16" s="7" t="s">
        <v>374</v>
      </c>
      <c r="C16" s="20">
        <v>511280</v>
      </c>
      <c r="D16" s="16"/>
      <c r="E16" s="20">
        <v>0</v>
      </c>
      <c r="F16" s="16"/>
      <c r="G16" s="20">
        <v>511280</v>
      </c>
      <c r="H16" s="16"/>
      <c r="I16" s="20">
        <v>5474855</v>
      </c>
      <c r="J16" s="16"/>
      <c r="K16" s="20">
        <v>0</v>
      </c>
      <c r="L16" s="16"/>
      <c r="M16" s="20">
        <v>5474855</v>
      </c>
      <c r="N16" s="16"/>
      <c r="O16" s="16"/>
    </row>
    <row r="17" spans="1:15" ht="21.75" customHeight="1" x14ac:dyDescent="0.2">
      <c r="A17" s="7" t="s">
        <v>628</v>
      </c>
      <c r="C17" s="20">
        <v>0</v>
      </c>
      <c r="D17" s="16"/>
      <c r="E17" s="20">
        <v>0</v>
      </c>
      <c r="F17" s="16"/>
      <c r="G17" s="20">
        <v>0</v>
      </c>
      <c r="H17" s="16"/>
      <c r="I17" s="20">
        <v>821917808</v>
      </c>
      <c r="J17" s="16"/>
      <c r="K17" s="20">
        <v>0</v>
      </c>
      <c r="L17" s="16"/>
      <c r="M17" s="20">
        <v>821917808</v>
      </c>
      <c r="N17" s="16"/>
      <c r="O17" s="16"/>
    </row>
    <row r="18" spans="1:15" ht="21.75" customHeight="1" x14ac:dyDescent="0.2">
      <c r="A18" s="7" t="s">
        <v>376</v>
      </c>
      <c r="C18" s="20">
        <v>1731950</v>
      </c>
      <c r="D18" s="16"/>
      <c r="E18" s="20">
        <v>0</v>
      </c>
      <c r="F18" s="16"/>
      <c r="G18" s="20">
        <v>1731950</v>
      </c>
      <c r="H18" s="16"/>
      <c r="I18" s="20">
        <v>7455529</v>
      </c>
      <c r="J18" s="16"/>
      <c r="K18" s="20">
        <v>0</v>
      </c>
      <c r="L18" s="16"/>
      <c r="M18" s="20">
        <v>7455529</v>
      </c>
      <c r="N18" s="16"/>
      <c r="O18" s="16"/>
    </row>
    <row r="19" spans="1:15" ht="21.75" customHeight="1" x14ac:dyDescent="0.2">
      <c r="A19" s="7" t="s">
        <v>378</v>
      </c>
      <c r="C19" s="20">
        <v>883288</v>
      </c>
      <c r="D19" s="16"/>
      <c r="E19" s="20">
        <v>0</v>
      </c>
      <c r="F19" s="16"/>
      <c r="G19" s="20">
        <v>883288</v>
      </c>
      <c r="H19" s="16"/>
      <c r="I19" s="20">
        <v>5920052</v>
      </c>
      <c r="J19" s="16"/>
      <c r="K19" s="20">
        <v>0</v>
      </c>
      <c r="L19" s="16"/>
      <c r="M19" s="20">
        <v>5920052</v>
      </c>
      <c r="N19" s="16"/>
      <c r="O19" s="16"/>
    </row>
    <row r="20" spans="1:15" ht="21.75" customHeight="1" x14ac:dyDescent="0.2">
      <c r="A20" s="7" t="s">
        <v>379</v>
      </c>
      <c r="C20" s="20">
        <v>4070</v>
      </c>
      <c r="D20" s="16"/>
      <c r="E20" s="20">
        <v>0</v>
      </c>
      <c r="F20" s="16"/>
      <c r="G20" s="20">
        <v>4070</v>
      </c>
      <c r="H20" s="16"/>
      <c r="I20" s="20">
        <v>47391</v>
      </c>
      <c r="J20" s="16"/>
      <c r="K20" s="20">
        <v>0</v>
      </c>
      <c r="L20" s="16"/>
      <c r="M20" s="20">
        <v>47391</v>
      </c>
      <c r="N20" s="16"/>
      <c r="O20" s="16"/>
    </row>
    <row r="21" spans="1:15" ht="21.75" customHeight="1" x14ac:dyDescent="0.2">
      <c r="A21" s="7" t="s">
        <v>380</v>
      </c>
      <c r="C21" s="20">
        <v>254046</v>
      </c>
      <c r="D21" s="16"/>
      <c r="E21" s="20">
        <v>0</v>
      </c>
      <c r="F21" s="16"/>
      <c r="G21" s="20">
        <v>254046</v>
      </c>
      <c r="H21" s="16"/>
      <c r="I21" s="20">
        <v>5417441</v>
      </c>
      <c r="J21" s="16"/>
      <c r="K21" s="20">
        <v>0</v>
      </c>
      <c r="L21" s="16"/>
      <c r="M21" s="20">
        <v>5417441</v>
      </c>
      <c r="N21" s="16"/>
      <c r="O21" s="16"/>
    </row>
    <row r="22" spans="1:15" ht="21.75" customHeight="1" x14ac:dyDescent="0.2">
      <c r="A22" s="7" t="s">
        <v>381</v>
      </c>
      <c r="C22" s="20">
        <v>210243915</v>
      </c>
      <c r="D22" s="16"/>
      <c r="E22" s="20">
        <v>0</v>
      </c>
      <c r="F22" s="16"/>
      <c r="G22" s="20">
        <v>210243915</v>
      </c>
      <c r="H22" s="16"/>
      <c r="I22" s="20">
        <v>835749579</v>
      </c>
      <c r="J22" s="16"/>
      <c r="K22" s="20">
        <v>0</v>
      </c>
      <c r="L22" s="16"/>
      <c r="M22" s="20">
        <v>835749579</v>
      </c>
      <c r="N22" s="16"/>
      <c r="O22" s="16"/>
    </row>
    <row r="23" spans="1:15" ht="21.75" customHeight="1" x14ac:dyDescent="0.2">
      <c r="A23" s="7" t="s">
        <v>382</v>
      </c>
      <c r="C23" s="20">
        <v>87016758</v>
      </c>
      <c r="D23" s="16"/>
      <c r="E23" s="20">
        <v>0</v>
      </c>
      <c r="F23" s="16"/>
      <c r="G23" s="20">
        <v>87016758</v>
      </c>
      <c r="H23" s="16"/>
      <c r="I23" s="20">
        <v>154990066</v>
      </c>
      <c r="J23" s="16"/>
      <c r="K23" s="20">
        <v>0</v>
      </c>
      <c r="L23" s="16"/>
      <c r="M23" s="20">
        <v>154990066</v>
      </c>
      <c r="N23" s="16"/>
      <c r="O23" s="16"/>
    </row>
    <row r="24" spans="1:15" ht="21.75" customHeight="1" x14ac:dyDescent="0.2">
      <c r="A24" s="7" t="s">
        <v>384</v>
      </c>
      <c r="C24" s="20">
        <v>11095890390</v>
      </c>
      <c r="D24" s="16"/>
      <c r="E24" s="20">
        <v>-546790</v>
      </c>
      <c r="F24" s="16"/>
      <c r="G24" s="20">
        <v>11096437180</v>
      </c>
      <c r="H24" s="16"/>
      <c r="I24" s="20">
        <v>135187963038</v>
      </c>
      <c r="J24" s="16"/>
      <c r="K24" s="20">
        <v>0</v>
      </c>
      <c r="L24" s="16"/>
      <c r="M24" s="20">
        <v>135187963038</v>
      </c>
      <c r="N24" s="16"/>
      <c r="O24" s="16"/>
    </row>
    <row r="25" spans="1:15" ht="21.75" customHeight="1" x14ac:dyDescent="0.2">
      <c r="A25" s="7" t="s">
        <v>427</v>
      </c>
      <c r="C25" s="20">
        <v>0</v>
      </c>
      <c r="D25" s="16"/>
      <c r="E25" s="20">
        <v>0</v>
      </c>
      <c r="F25" s="16"/>
      <c r="G25" s="20">
        <v>0</v>
      </c>
      <c r="H25" s="16"/>
      <c r="I25" s="20">
        <v>2950819672</v>
      </c>
      <c r="J25" s="16"/>
      <c r="K25" s="20">
        <v>0</v>
      </c>
      <c r="L25" s="16"/>
      <c r="M25" s="20">
        <v>2950819672</v>
      </c>
      <c r="N25" s="16"/>
      <c r="O25" s="16"/>
    </row>
    <row r="26" spans="1:15" ht="21.75" customHeight="1" x14ac:dyDescent="0.2">
      <c r="A26" s="7" t="s">
        <v>629</v>
      </c>
      <c r="C26" s="20">
        <v>0</v>
      </c>
      <c r="D26" s="16"/>
      <c r="E26" s="20">
        <v>0</v>
      </c>
      <c r="F26" s="16"/>
      <c r="G26" s="20">
        <v>0</v>
      </c>
      <c r="H26" s="16"/>
      <c r="I26" s="20">
        <v>1475409830</v>
      </c>
      <c r="J26" s="16"/>
      <c r="K26" s="20">
        <v>0</v>
      </c>
      <c r="L26" s="16"/>
      <c r="M26" s="20">
        <v>1475409830</v>
      </c>
      <c r="N26" s="16"/>
      <c r="O26" s="16"/>
    </row>
    <row r="27" spans="1:15" ht="21.75" customHeight="1" x14ac:dyDescent="0.2">
      <c r="A27" s="7" t="s">
        <v>385</v>
      </c>
      <c r="C27" s="20">
        <v>5547945180</v>
      </c>
      <c r="D27" s="16"/>
      <c r="E27" s="20">
        <v>-136697</v>
      </c>
      <c r="F27" s="16"/>
      <c r="G27" s="20">
        <v>5548081877</v>
      </c>
      <c r="H27" s="16"/>
      <c r="I27" s="20">
        <v>67593981336</v>
      </c>
      <c r="J27" s="16"/>
      <c r="K27" s="20">
        <v>136698</v>
      </c>
      <c r="L27" s="16"/>
      <c r="M27" s="20">
        <v>67593844638</v>
      </c>
      <c r="N27" s="16"/>
      <c r="O27" s="16"/>
    </row>
    <row r="28" spans="1:15" ht="21.75" customHeight="1" x14ac:dyDescent="0.2">
      <c r="A28" s="7" t="s">
        <v>386</v>
      </c>
      <c r="C28" s="20">
        <v>11095890390</v>
      </c>
      <c r="D28" s="16"/>
      <c r="E28" s="20">
        <v>-542740</v>
      </c>
      <c r="F28" s="16"/>
      <c r="G28" s="20">
        <v>11096433130</v>
      </c>
      <c r="H28" s="16"/>
      <c r="I28" s="20">
        <v>135187963038</v>
      </c>
      <c r="J28" s="16"/>
      <c r="K28" s="20">
        <v>4050</v>
      </c>
      <c r="L28" s="16"/>
      <c r="M28" s="20">
        <v>135187958988</v>
      </c>
      <c r="N28" s="16"/>
      <c r="O28" s="16"/>
    </row>
    <row r="29" spans="1:15" ht="21.75" customHeight="1" x14ac:dyDescent="0.2">
      <c r="A29" s="7" t="s">
        <v>387</v>
      </c>
      <c r="C29" s="20">
        <v>2751780810</v>
      </c>
      <c r="D29" s="16"/>
      <c r="E29" s="20">
        <v>-807061</v>
      </c>
      <c r="F29" s="16"/>
      <c r="G29" s="20">
        <v>2752587871</v>
      </c>
      <c r="H29" s="16"/>
      <c r="I29" s="20">
        <v>33650085588</v>
      </c>
      <c r="J29" s="16"/>
      <c r="K29" s="20">
        <v>16141230</v>
      </c>
      <c r="L29" s="16"/>
      <c r="M29" s="20">
        <v>33633944358</v>
      </c>
      <c r="N29" s="16"/>
      <c r="O29" s="16"/>
    </row>
    <row r="30" spans="1:15" ht="21.75" customHeight="1" x14ac:dyDescent="0.2">
      <c r="A30" s="7" t="s">
        <v>388</v>
      </c>
      <c r="C30" s="20">
        <v>11095890390</v>
      </c>
      <c r="D30" s="16"/>
      <c r="E30" s="20">
        <v>-273395</v>
      </c>
      <c r="F30" s="16"/>
      <c r="G30" s="20">
        <v>11096163785</v>
      </c>
      <c r="H30" s="16"/>
      <c r="I30" s="20">
        <v>135187963038</v>
      </c>
      <c r="J30" s="16"/>
      <c r="K30" s="20">
        <v>273395</v>
      </c>
      <c r="L30" s="16"/>
      <c r="M30" s="20">
        <v>135187689643</v>
      </c>
      <c r="N30" s="16"/>
      <c r="O30" s="16"/>
    </row>
    <row r="31" spans="1:15" ht="21.75" customHeight="1" x14ac:dyDescent="0.2">
      <c r="A31" s="7" t="s">
        <v>385</v>
      </c>
      <c r="C31" s="20">
        <v>4438356150</v>
      </c>
      <c r="D31" s="16"/>
      <c r="E31" s="20">
        <v>-109358</v>
      </c>
      <c r="F31" s="16"/>
      <c r="G31" s="20">
        <v>4438465508</v>
      </c>
      <c r="H31" s="16"/>
      <c r="I31" s="20">
        <v>54075185070</v>
      </c>
      <c r="J31" s="16"/>
      <c r="K31" s="20">
        <v>109358</v>
      </c>
      <c r="L31" s="16"/>
      <c r="M31" s="20">
        <v>54075075712</v>
      </c>
      <c r="N31" s="16"/>
      <c r="O31" s="16"/>
    </row>
    <row r="32" spans="1:15" ht="21.75" customHeight="1" x14ac:dyDescent="0.2">
      <c r="A32" s="7" t="s">
        <v>439</v>
      </c>
      <c r="C32" s="20">
        <v>0</v>
      </c>
      <c r="D32" s="16"/>
      <c r="E32" s="20">
        <v>0</v>
      </c>
      <c r="F32" s="16"/>
      <c r="G32" s="20">
        <v>0</v>
      </c>
      <c r="H32" s="16"/>
      <c r="I32" s="20">
        <v>15491803278</v>
      </c>
      <c r="J32" s="16"/>
      <c r="K32" s="20">
        <v>0</v>
      </c>
      <c r="L32" s="16"/>
      <c r="M32" s="20">
        <v>15491803278</v>
      </c>
      <c r="N32" s="16"/>
      <c r="O32" s="16"/>
    </row>
    <row r="33" spans="1:15" ht="21.75" customHeight="1" x14ac:dyDescent="0.2">
      <c r="A33" s="7" t="s">
        <v>630</v>
      </c>
      <c r="C33" s="20">
        <v>0</v>
      </c>
      <c r="D33" s="16"/>
      <c r="E33" s="20">
        <v>0</v>
      </c>
      <c r="F33" s="16"/>
      <c r="G33" s="20">
        <v>0</v>
      </c>
      <c r="H33" s="16"/>
      <c r="I33" s="20">
        <v>1401639340</v>
      </c>
      <c r="J33" s="16"/>
      <c r="K33" s="20">
        <v>0</v>
      </c>
      <c r="L33" s="16"/>
      <c r="M33" s="20">
        <v>1401639340</v>
      </c>
      <c r="N33" s="16"/>
      <c r="O33" s="16"/>
    </row>
    <row r="34" spans="1:15" ht="21.75" customHeight="1" x14ac:dyDescent="0.2">
      <c r="A34" s="7" t="s">
        <v>387</v>
      </c>
      <c r="C34" s="20">
        <v>0</v>
      </c>
      <c r="D34" s="16"/>
      <c r="E34" s="20">
        <v>0</v>
      </c>
      <c r="F34" s="16"/>
      <c r="G34" s="20">
        <v>0</v>
      </c>
      <c r="H34" s="16"/>
      <c r="I34" s="20">
        <v>47336065539</v>
      </c>
      <c r="J34" s="16"/>
      <c r="K34" s="20">
        <v>0</v>
      </c>
      <c r="L34" s="16"/>
      <c r="M34" s="20">
        <v>47336065539</v>
      </c>
      <c r="N34" s="16"/>
      <c r="O34" s="16"/>
    </row>
    <row r="35" spans="1:15" ht="21.75" customHeight="1" x14ac:dyDescent="0.2">
      <c r="A35" s="7" t="s">
        <v>389</v>
      </c>
      <c r="C35" s="20">
        <v>2219178060</v>
      </c>
      <c r="D35" s="16"/>
      <c r="E35" s="20">
        <v>-54679</v>
      </c>
      <c r="F35" s="16"/>
      <c r="G35" s="20">
        <v>2219232739</v>
      </c>
      <c r="H35" s="16"/>
      <c r="I35" s="20">
        <v>27037592352</v>
      </c>
      <c r="J35" s="16"/>
      <c r="K35" s="20">
        <v>54679</v>
      </c>
      <c r="L35" s="16"/>
      <c r="M35" s="20">
        <v>27037537673</v>
      </c>
      <c r="N35" s="16"/>
      <c r="O35" s="16"/>
    </row>
    <row r="36" spans="1:15" ht="21.75" customHeight="1" x14ac:dyDescent="0.2">
      <c r="A36" s="7" t="s">
        <v>390</v>
      </c>
      <c r="C36" s="20">
        <v>8876712300</v>
      </c>
      <c r="D36" s="16"/>
      <c r="E36" s="20">
        <v>-437432</v>
      </c>
      <c r="F36" s="16"/>
      <c r="G36" s="20">
        <v>8877149732</v>
      </c>
      <c r="H36" s="16"/>
      <c r="I36" s="20">
        <v>108150370320</v>
      </c>
      <c r="J36" s="16"/>
      <c r="K36" s="20">
        <v>0</v>
      </c>
      <c r="L36" s="16"/>
      <c r="M36" s="20">
        <v>108150370320</v>
      </c>
      <c r="N36" s="16"/>
      <c r="O36" s="16"/>
    </row>
    <row r="37" spans="1:15" ht="21.75" customHeight="1" x14ac:dyDescent="0.2">
      <c r="A37" s="7" t="s">
        <v>631</v>
      </c>
      <c r="C37" s="20">
        <v>0</v>
      </c>
      <c r="D37" s="16"/>
      <c r="E37" s="20">
        <v>0</v>
      </c>
      <c r="F37" s="16"/>
      <c r="G37" s="20">
        <v>0</v>
      </c>
      <c r="H37" s="16"/>
      <c r="I37" s="20">
        <v>38729508125</v>
      </c>
      <c r="J37" s="16"/>
      <c r="K37" s="20">
        <v>0</v>
      </c>
      <c r="L37" s="16"/>
      <c r="M37" s="20">
        <v>38729508125</v>
      </c>
      <c r="N37" s="16"/>
      <c r="O37" s="16"/>
    </row>
    <row r="38" spans="1:15" ht="21.75" customHeight="1" x14ac:dyDescent="0.2">
      <c r="A38" s="7" t="s">
        <v>632</v>
      </c>
      <c r="C38" s="20">
        <v>0</v>
      </c>
      <c r="D38" s="16"/>
      <c r="E38" s="20">
        <v>0</v>
      </c>
      <c r="F38" s="16"/>
      <c r="G38" s="20">
        <v>0</v>
      </c>
      <c r="H38" s="16"/>
      <c r="I38" s="20">
        <v>89324949426</v>
      </c>
      <c r="J38" s="16"/>
      <c r="K38" s="20">
        <v>0</v>
      </c>
      <c r="L38" s="16"/>
      <c r="M38" s="20">
        <v>89324949426</v>
      </c>
      <c r="N38" s="16"/>
      <c r="O38" s="16"/>
    </row>
    <row r="39" spans="1:15" ht="21.75" customHeight="1" x14ac:dyDescent="0.2">
      <c r="A39" s="7" t="s">
        <v>391</v>
      </c>
      <c r="C39" s="20">
        <v>6657534240</v>
      </c>
      <c r="D39" s="16"/>
      <c r="E39" s="20">
        <v>-164037</v>
      </c>
      <c r="F39" s="16"/>
      <c r="G39" s="20">
        <v>6657698277</v>
      </c>
      <c r="H39" s="16"/>
      <c r="I39" s="20">
        <v>81112777788</v>
      </c>
      <c r="J39" s="16"/>
      <c r="K39" s="20">
        <v>164037</v>
      </c>
      <c r="L39" s="16"/>
      <c r="M39" s="20">
        <v>81112613751</v>
      </c>
      <c r="N39" s="16"/>
      <c r="O39" s="16"/>
    </row>
    <row r="40" spans="1:15" ht="21.75" customHeight="1" x14ac:dyDescent="0.2">
      <c r="A40" s="7" t="s">
        <v>392</v>
      </c>
      <c r="C40" s="20">
        <v>4438356150</v>
      </c>
      <c r="D40" s="16"/>
      <c r="E40" s="20">
        <v>-109358</v>
      </c>
      <c r="F40" s="16"/>
      <c r="G40" s="20">
        <v>4438465508</v>
      </c>
      <c r="H40" s="16"/>
      <c r="I40" s="20">
        <v>54075185070</v>
      </c>
      <c r="J40" s="16"/>
      <c r="K40" s="20">
        <v>109358</v>
      </c>
      <c r="L40" s="16"/>
      <c r="M40" s="20">
        <v>54075075712</v>
      </c>
      <c r="N40" s="16"/>
      <c r="O40" s="16"/>
    </row>
    <row r="41" spans="1:15" ht="21.75" customHeight="1" x14ac:dyDescent="0.2">
      <c r="A41" s="7" t="s">
        <v>393</v>
      </c>
      <c r="C41" s="20">
        <v>2219178060</v>
      </c>
      <c r="D41" s="16"/>
      <c r="E41" s="20">
        <v>-54679</v>
      </c>
      <c r="F41" s="16"/>
      <c r="G41" s="20">
        <v>2219232739</v>
      </c>
      <c r="H41" s="16"/>
      <c r="I41" s="20">
        <v>27037592352</v>
      </c>
      <c r="J41" s="16"/>
      <c r="K41" s="20">
        <v>54679</v>
      </c>
      <c r="L41" s="16"/>
      <c r="M41" s="20">
        <v>27037537673</v>
      </c>
      <c r="N41" s="16"/>
      <c r="O41" s="16"/>
    </row>
    <row r="42" spans="1:15" ht="21.75" customHeight="1" x14ac:dyDescent="0.2">
      <c r="A42" s="7" t="s">
        <v>394</v>
      </c>
      <c r="C42" s="20">
        <v>4438356150</v>
      </c>
      <c r="D42" s="16"/>
      <c r="E42" s="20">
        <v>-109358</v>
      </c>
      <c r="F42" s="16"/>
      <c r="G42" s="20">
        <v>4438465508</v>
      </c>
      <c r="H42" s="16"/>
      <c r="I42" s="20">
        <v>54075185070</v>
      </c>
      <c r="J42" s="16"/>
      <c r="K42" s="20">
        <v>109358</v>
      </c>
      <c r="L42" s="16"/>
      <c r="M42" s="20">
        <v>54075075712</v>
      </c>
      <c r="N42" s="16"/>
      <c r="O42" s="16"/>
    </row>
    <row r="43" spans="1:15" ht="21.75" customHeight="1" x14ac:dyDescent="0.2">
      <c r="A43" s="7" t="s">
        <v>387</v>
      </c>
      <c r="C43" s="20">
        <v>0</v>
      </c>
      <c r="D43" s="16"/>
      <c r="E43" s="20">
        <v>0</v>
      </c>
      <c r="F43" s="16"/>
      <c r="G43" s="20">
        <v>0</v>
      </c>
      <c r="H43" s="16"/>
      <c r="I43" s="20">
        <v>32382295081</v>
      </c>
      <c r="J43" s="16"/>
      <c r="K43" s="20">
        <v>0</v>
      </c>
      <c r="L43" s="16"/>
      <c r="M43" s="20">
        <v>32382295081</v>
      </c>
      <c r="N43" s="16"/>
      <c r="O43" s="16"/>
    </row>
    <row r="44" spans="1:15" ht="21.75" customHeight="1" x14ac:dyDescent="0.2">
      <c r="A44" s="7" t="s">
        <v>395</v>
      </c>
      <c r="C44" s="20">
        <v>11095890390</v>
      </c>
      <c r="D44" s="16"/>
      <c r="E44" s="20">
        <v>-273395</v>
      </c>
      <c r="F44" s="16"/>
      <c r="G44" s="20">
        <v>11096163785</v>
      </c>
      <c r="H44" s="16"/>
      <c r="I44" s="20">
        <v>135187963038</v>
      </c>
      <c r="J44" s="16"/>
      <c r="K44" s="20">
        <v>273395</v>
      </c>
      <c r="L44" s="16"/>
      <c r="M44" s="20">
        <v>135187689643</v>
      </c>
      <c r="N44" s="16"/>
      <c r="O44" s="16"/>
    </row>
    <row r="45" spans="1:15" ht="21.75" customHeight="1" x14ac:dyDescent="0.2">
      <c r="A45" s="7" t="s">
        <v>633</v>
      </c>
      <c r="C45" s="20">
        <v>0</v>
      </c>
      <c r="D45" s="16"/>
      <c r="E45" s="20">
        <v>0</v>
      </c>
      <c r="F45" s="16"/>
      <c r="G45" s="20">
        <v>0</v>
      </c>
      <c r="H45" s="16"/>
      <c r="I45" s="20">
        <v>2360655728</v>
      </c>
      <c r="J45" s="16"/>
      <c r="K45" s="20">
        <v>0</v>
      </c>
      <c r="L45" s="16"/>
      <c r="M45" s="20">
        <v>2360655728</v>
      </c>
      <c r="N45" s="16"/>
      <c r="O45" s="16"/>
    </row>
    <row r="46" spans="1:15" ht="21.75" customHeight="1" x14ac:dyDescent="0.2">
      <c r="A46" s="7" t="s">
        <v>634</v>
      </c>
      <c r="C46" s="20">
        <v>0</v>
      </c>
      <c r="D46" s="16"/>
      <c r="E46" s="20">
        <v>0</v>
      </c>
      <c r="F46" s="16"/>
      <c r="G46" s="20">
        <v>0</v>
      </c>
      <c r="H46" s="16"/>
      <c r="I46" s="20">
        <v>25918032732</v>
      </c>
      <c r="J46" s="16"/>
      <c r="K46" s="20">
        <v>0</v>
      </c>
      <c r="L46" s="16"/>
      <c r="M46" s="20">
        <v>25918032732</v>
      </c>
      <c r="N46" s="16"/>
      <c r="O46" s="16"/>
    </row>
    <row r="47" spans="1:15" ht="21.75" customHeight="1" x14ac:dyDescent="0.2">
      <c r="A47" s="7" t="s">
        <v>408</v>
      </c>
      <c r="C47" s="20">
        <v>0</v>
      </c>
      <c r="D47" s="16"/>
      <c r="E47" s="20">
        <v>0</v>
      </c>
      <c r="F47" s="16"/>
      <c r="G47" s="20">
        <v>0</v>
      </c>
      <c r="H47" s="16"/>
      <c r="I47" s="20">
        <v>1816</v>
      </c>
      <c r="J47" s="16"/>
      <c r="K47" s="20">
        <v>0</v>
      </c>
      <c r="L47" s="16"/>
      <c r="M47" s="20">
        <v>1816</v>
      </c>
      <c r="N47" s="16"/>
      <c r="O47" s="16"/>
    </row>
    <row r="48" spans="1:15" ht="21.75" customHeight="1" x14ac:dyDescent="0.2">
      <c r="A48" s="7" t="s">
        <v>393</v>
      </c>
      <c r="C48" s="20">
        <v>0</v>
      </c>
      <c r="D48" s="16"/>
      <c r="E48" s="20">
        <v>0</v>
      </c>
      <c r="F48" s="16"/>
      <c r="G48" s="20">
        <v>0</v>
      </c>
      <c r="H48" s="16"/>
      <c r="I48" s="20">
        <v>21688524564</v>
      </c>
      <c r="J48" s="16"/>
      <c r="K48" s="20">
        <v>0</v>
      </c>
      <c r="L48" s="16"/>
      <c r="M48" s="20">
        <v>21688524564</v>
      </c>
      <c r="N48" s="16"/>
      <c r="O48" s="16"/>
    </row>
    <row r="49" spans="1:15" ht="21.75" customHeight="1" x14ac:dyDescent="0.2">
      <c r="A49" s="7" t="s">
        <v>635</v>
      </c>
      <c r="C49" s="20">
        <v>0</v>
      </c>
      <c r="D49" s="16"/>
      <c r="E49" s="20">
        <v>0</v>
      </c>
      <c r="F49" s="16"/>
      <c r="G49" s="20">
        <v>0</v>
      </c>
      <c r="H49" s="16"/>
      <c r="I49" s="20">
        <v>1549180325</v>
      </c>
      <c r="J49" s="16"/>
      <c r="K49" s="20">
        <v>0</v>
      </c>
      <c r="L49" s="16"/>
      <c r="M49" s="20">
        <v>1549180325</v>
      </c>
      <c r="N49" s="16"/>
      <c r="O49" s="16"/>
    </row>
    <row r="50" spans="1:15" ht="21.75" customHeight="1" x14ac:dyDescent="0.2">
      <c r="A50" s="7" t="s">
        <v>482</v>
      </c>
      <c r="C50" s="20">
        <v>0</v>
      </c>
      <c r="D50" s="16"/>
      <c r="E50" s="20">
        <v>0</v>
      </c>
      <c r="F50" s="16"/>
      <c r="G50" s="20">
        <v>0</v>
      </c>
      <c r="H50" s="16"/>
      <c r="I50" s="20">
        <v>12909836065</v>
      </c>
      <c r="J50" s="16"/>
      <c r="K50" s="20">
        <v>0</v>
      </c>
      <c r="L50" s="16"/>
      <c r="M50" s="20">
        <v>12909836065</v>
      </c>
      <c r="N50" s="16"/>
      <c r="O50" s="16"/>
    </row>
    <row r="51" spans="1:15" ht="21.75" customHeight="1" x14ac:dyDescent="0.2">
      <c r="A51" s="7" t="s">
        <v>636</v>
      </c>
      <c r="C51" s="20">
        <v>0</v>
      </c>
      <c r="D51" s="16"/>
      <c r="E51" s="20">
        <v>0</v>
      </c>
      <c r="F51" s="16"/>
      <c r="G51" s="20">
        <v>0</v>
      </c>
      <c r="H51" s="16"/>
      <c r="I51" s="20">
        <v>1069967213033</v>
      </c>
      <c r="J51" s="16"/>
      <c r="K51" s="20">
        <v>0</v>
      </c>
      <c r="L51" s="16"/>
      <c r="M51" s="20">
        <v>1069967213033</v>
      </c>
      <c r="N51" s="16"/>
      <c r="O51" s="16"/>
    </row>
    <row r="52" spans="1:15" ht="21.75" customHeight="1" x14ac:dyDescent="0.2">
      <c r="A52" s="7" t="s">
        <v>637</v>
      </c>
      <c r="C52" s="20">
        <v>0</v>
      </c>
      <c r="D52" s="16"/>
      <c r="E52" s="20">
        <v>0</v>
      </c>
      <c r="F52" s="16"/>
      <c r="G52" s="20">
        <v>0</v>
      </c>
      <c r="H52" s="16"/>
      <c r="I52" s="20">
        <v>2213114750</v>
      </c>
      <c r="J52" s="16"/>
      <c r="K52" s="20">
        <v>0</v>
      </c>
      <c r="L52" s="16"/>
      <c r="M52" s="20">
        <v>2213114750</v>
      </c>
      <c r="N52" s="16"/>
      <c r="O52" s="16"/>
    </row>
    <row r="53" spans="1:15" ht="21.75" customHeight="1" x14ac:dyDescent="0.2">
      <c r="A53" s="7" t="s">
        <v>631</v>
      </c>
      <c r="C53" s="20">
        <v>0</v>
      </c>
      <c r="D53" s="16"/>
      <c r="E53" s="20">
        <v>0</v>
      </c>
      <c r="F53" s="16"/>
      <c r="G53" s="20">
        <v>0</v>
      </c>
      <c r="H53" s="16"/>
      <c r="I53" s="20">
        <v>48586065551</v>
      </c>
      <c r="J53" s="16"/>
      <c r="K53" s="20">
        <v>0</v>
      </c>
      <c r="L53" s="16"/>
      <c r="M53" s="20">
        <v>48586065551</v>
      </c>
      <c r="N53" s="16"/>
      <c r="O53" s="16"/>
    </row>
    <row r="54" spans="1:15" ht="21.75" customHeight="1" x14ac:dyDescent="0.2">
      <c r="A54" s="7" t="s">
        <v>397</v>
      </c>
      <c r="C54" s="20">
        <v>574107</v>
      </c>
      <c r="D54" s="16"/>
      <c r="E54" s="20">
        <v>0</v>
      </c>
      <c r="F54" s="16"/>
      <c r="G54" s="20">
        <v>574107</v>
      </c>
      <c r="H54" s="16"/>
      <c r="I54" s="20">
        <v>6620063</v>
      </c>
      <c r="J54" s="16"/>
      <c r="K54" s="20">
        <v>0</v>
      </c>
      <c r="L54" s="16"/>
      <c r="M54" s="20">
        <v>6620063</v>
      </c>
      <c r="N54" s="16"/>
      <c r="O54" s="16"/>
    </row>
    <row r="55" spans="1:15" ht="21.75" customHeight="1" x14ac:dyDescent="0.2">
      <c r="A55" s="7" t="s">
        <v>638</v>
      </c>
      <c r="C55" s="20">
        <v>0</v>
      </c>
      <c r="D55" s="16"/>
      <c r="E55" s="20">
        <v>0</v>
      </c>
      <c r="F55" s="16"/>
      <c r="G55" s="20">
        <v>0</v>
      </c>
      <c r="H55" s="16"/>
      <c r="I55" s="20">
        <v>56333333316</v>
      </c>
      <c r="J55" s="16"/>
      <c r="K55" s="20">
        <v>98713110</v>
      </c>
      <c r="L55" s="16"/>
      <c r="M55" s="20">
        <v>56234620206</v>
      </c>
      <c r="N55" s="16"/>
      <c r="O55" s="16"/>
    </row>
    <row r="56" spans="1:15" ht="21.75" customHeight="1" x14ac:dyDescent="0.2">
      <c r="A56" s="7" t="s">
        <v>491</v>
      </c>
      <c r="C56" s="20">
        <v>0</v>
      </c>
      <c r="D56" s="16"/>
      <c r="E56" s="20">
        <v>0</v>
      </c>
      <c r="F56" s="16"/>
      <c r="G56" s="20">
        <v>0</v>
      </c>
      <c r="H56" s="16"/>
      <c r="I56" s="20">
        <v>1032786881</v>
      </c>
      <c r="J56" s="16"/>
      <c r="K56" s="20">
        <v>0</v>
      </c>
      <c r="L56" s="16"/>
      <c r="M56" s="20">
        <v>1032786881</v>
      </c>
      <c r="N56" s="16"/>
      <c r="O56" s="16"/>
    </row>
    <row r="57" spans="1:15" ht="21.75" customHeight="1" x14ac:dyDescent="0.2">
      <c r="A57" s="7" t="s">
        <v>398</v>
      </c>
      <c r="C57" s="20">
        <v>2219178060</v>
      </c>
      <c r="D57" s="16"/>
      <c r="E57" s="20">
        <v>-107535</v>
      </c>
      <c r="F57" s="16"/>
      <c r="G57" s="20">
        <v>2219285595</v>
      </c>
      <c r="H57" s="16"/>
      <c r="I57" s="20">
        <v>27037592352</v>
      </c>
      <c r="J57" s="16"/>
      <c r="K57" s="20">
        <v>1823</v>
      </c>
      <c r="L57" s="16"/>
      <c r="M57" s="20">
        <v>27037590529</v>
      </c>
      <c r="N57" s="16"/>
      <c r="O57" s="16"/>
    </row>
    <row r="58" spans="1:15" ht="21.75" customHeight="1" x14ac:dyDescent="0.2">
      <c r="A58" s="7" t="s">
        <v>399</v>
      </c>
      <c r="C58" s="20">
        <v>24410958900</v>
      </c>
      <c r="D58" s="16"/>
      <c r="E58" s="20">
        <v>-1202938</v>
      </c>
      <c r="F58" s="16"/>
      <c r="G58" s="20">
        <v>24412161838</v>
      </c>
      <c r="H58" s="16"/>
      <c r="I58" s="20">
        <v>297413518800</v>
      </c>
      <c r="J58" s="16"/>
      <c r="K58" s="20">
        <v>0</v>
      </c>
      <c r="L58" s="16"/>
      <c r="M58" s="20">
        <v>297413518800</v>
      </c>
      <c r="N58" s="16"/>
      <c r="O58" s="16"/>
    </row>
    <row r="59" spans="1:15" ht="21.75" customHeight="1" x14ac:dyDescent="0.2">
      <c r="A59" s="7" t="s">
        <v>400</v>
      </c>
      <c r="C59" s="20">
        <v>11095890390</v>
      </c>
      <c r="D59" s="16"/>
      <c r="E59" s="20">
        <v>-273395</v>
      </c>
      <c r="F59" s="16"/>
      <c r="G59" s="20">
        <v>11096163785</v>
      </c>
      <c r="H59" s="16"/>
      <c r="I59" s="20">
        <v>135187963038</v>
      </c>
      <c r="J59" s="16"/>
      <c r="K59" s="20">
        <v>273395</v>
      </c>
      <c r="L59" s="16"/>
      <c r="M59" s="20">
        <v>135187689643</v>
      </c>
      <c r="N59" s="16"/>
      <c r="O59" s="16"/>
    </row>
    <row r="60" spans="1:15" ht="21.75" customHeight="1" x14ac:dyDescent="0.2">
      <c r="A60" s="7" t="s">
        <v>484</v>
      </c>
      <c r="C60" s="20">
        <v>0</v>
      </c>
      <c r="D60" s="16"/>
      <c r="E60" s="20">
        <v>0</v>
      </c>
      <c r="F60" s="16"/>
      <c r="G60" s="20">
        <v>0</v>
      </c>
      <c r="H60" s="16"/>
      <c r="I60" s="20">
        <v>60245901604</v>
      </c>
      <c r="J60" s="16"/>
      <c r="K60" s="20">
        <v>0</v>
      </c>
      <c r="L60" s="16"/>
      <c r="M60" s="20">
        <v>60245901604</v>
      </c>
      <c r="N60" s="16"/>
      <c r="O60" s="16"/>
    </row>
    <row r="61" spans="1:15" ht="21.75" customHeight="1" x14ac:dyDescent="0.2">
      <c r="A61" s="7" t="s">
        <v>401</v>
      </c>
      <c r="C61" s="20">
        <v>8876712300</v>
      </c>
      <c r="D61" s="16"/>
      <c r="E61" s="20">
        <v>-218716</v>
      </c>
      <c r="F61" s="16"/>
      <c r="G61" s="20">
        <v>8876931016</v>
      </c>
      <c r="H61" s="16"/>
      <c r="I61" s="20">
        <v>108150370320</v>
      </c>
      <c r="J61" s="16"/>
      <c r="K61" s="20">
        <v>218716</v>
      </c>
      <c r="L61" s="16"/>
      <c r="M61" s="20">
        <v>108150151604</v>
      </c>
      <c r="N61" s="16"/>
      <c r="O61" s="16"/>
    </row>
    <row r="62" spans="1:15" ht="21.75" customHeight="1" x14ac:dyDescent="0.2">
      <c r="A62" s="7" t="s">
        <v>394</v>
      </c>
      <c r="C62" s="20">
        <v>11095890390</v>
      </c>
      <c r="D62" s="16"/>
      <c r="E62" s="20">
        <v>-273395</v>
      </c>
      <c r="F62" s="16"/>
      <c r="G62" s="20">
        <v>11096163785</v>
      </c>
      <c r="H62" s="16"/>
      <c r="I62" s="20">
        <v>135187963038</v>
      </c>
      <c r="J62" s="16"/>
      <c r="K62" s="20">
        <v>273395</v>
      </c>
      <c r="L62" s="16"/>
      <c r="M62" s="20">
        <v>135187689643</v>
      </c>
      <c r="N62" s="16"/>
      <c r="O62" s="16"/>
    </row>
    <row r="63" spans="1:15" ht="21.75" customHeight="1" x14ac:dyDescent="0.2">
      <c r="A63" s="7" t="s">
        <v>392</v>
      </c>
      <c r="C63" s="20">
        <v>11095890390</v>
      </c>
      <c r="D63" s="16"/>
      <c r="E63" s="20">
        <v>-273395</v>
      </c>
      <c r="F63" s="16"/>
      <c r="G63" s="20">
        <v>11096163785</v>
      </c>
      <c r="H63" s="16"/>
      <c r="I63" s="20">
        <v>135187963038</v>
      </c>
      <c r="J63" s="16"/>
      <c r="K63" s="20">
        <v>273395</v>
      </c>
      <c r="L63" s="16"/>
      <c r="M63" s="20">
        <v>135187689643</v>
      </c>
      <c r="N63" s="16"/>
      <c r="O63" s="16"/>
    </row>
    <row r="64" spans="1:15" ht="21.75" customHeight="1" x14ac:dyDescent="0.2">
      <c r="A64" s="7" t="s">
        <v>402</v>
      </c>
      <c r="C64" s="20">
        <v>3328767120</v>
      </c>
      <c r="D64" s="16"/>
      <c r="E64" s="20">
        <v>-82018</v>
      </c>
      <c r="F64" s="16"/>
      <c r="G64" s="20">
        <v>3328849138</v>
      </c>
      <c r="H64" s="16"/>
      <c r="I64" s="20">
        <v>40556388804</v>
      </c>
      <c r="J64" s="16"/>
      <c r="K64" s="20">
        <v>82019</v>
      </c>
      <c r="L64" s="16"/>
      <c r="M64" s="20">
        <v>40556306785</v>
      </c>
      <c r="N64" s="16"/>
      <c r="O64" s="16"/>
    </row>
    <row r="65" spans="1:15" ht="21.75" customHeight="1" x14ac:dyDescent="0.2">
      <c r="A65" s="7" t="s">
        <v>459</v>
      </c>
      <c r="C65" s="20">
        <v>0</v>
      </c>
      <c r="D65" s="16"/>
      <c r="E65" s="20">
        <v>0</v>
      </c>
      <c r="F65" s="16"/>
      <c r="G65" s="20">
        <v>0</v>
      </c>
      <c r="H65" s="16"/>
      <c r="I65" s="20">
        <v>205215300476</v>
      </c>
      <c r="J65" s="16"/>
      <c r="K65" s="20">
        <v>0</v>
      </c>
      <c r="L65" s="16"/>
      <c r="M65" s="20">
        <v>205215300476</v>
      </c>
      <c r="N65" s="16"/>
      <c r="O65" s="16"/>
    </row>
    <row r="66" spans="1:15" ht="21.75" customHeight="1" x14ac:dyDescent="0.2">
      <c r="A66" s="7" t="s">
        <v>459</v>
      </c>
      <c r="C66" s="20">
        <v>0</v>
      </c>
      <c r="D66" s="16"/>
      <c r="E66" s="20">
        <v>0</v>
      </c>
      <c r="F66" s="16"/>
      <c r="G66" s="20">
        <v>0</v>
      </c>
      <c r="H66" s="16"/>
      <c r="I66" s="20">
        <v>11600546445</v>
      </c>
      <c r="J66" s="16"/>
      <c r="K66" s="20">
        <v>0</v>
      </c>
      <c r="L66" s="16"/>
      <c r="M66" s="20">
        <v>11600546445</v>
      </c>
      <c r="N66" s="16"/>
      <c r="O66" s="16"/>
    </row>
    <row r="67" spans="1:15" ht="21.75" customHeight="1" x14ac:dyDescent="0.2">
      <c r="A67" s="7" t="s">
        <v>414</v>
      </c>
      <c r="C67" s="20">
        <v>0</v>
      </c>
      <c r="D67" s="16"/>
      <c r="E67" s="20">
        <v>0</v>
      </c>
      <c r="F67" s="16"/>
      <c r="G67" s="20">
        <v>0</v>
      </c>
      <c r="H67" s="16"/>
      <c r="I67" s="20">
        <v>3540983600</v>
      </c>
      <c r="J67" s="16"/>
      <c r="K67" s="20">
        <v>0</v>
      </c>
      <c r="L67" s="16"/>
      <c r="M67" s="20">
        <v>3540983600</v>
      </c>
      <c r="N67" s="16"/>
      <c r="O67" s="16"/>
    </row>
    <row r="68" spans="1:15" ht="21.75" customHeight="1" x14ac:dyDescent="0.2">
      <c r="A68" s="7" t="s">
        <v>636</v>
      </c>
      <c r="C68" s="20">
        <v>0</v>
      </c>
      <c r="D68" s="16"/>
      <c r="E68" s="20">
        <v>0</v>
      </c>
      <c r="F68" s="16"/>
      <c r="G68" s="20">
        <v>0</v>
      </c>
      <c r="H68" s="16"/>
      <c r="I68" s="20">
        <v>271041803196</v>
      </c>
      <c r="J68" s="16"/>
      <c r="K68" s="20">
        <v>0</v>
      </c>
      <c r="L68" s="16"/>
      <c r="M68" s="20">
        <v>271041803196</v>
      </c>
      <c r="N68" s="16"/>
      <c r="O68" s="16"/>
    </row>
    <row r="69" spans="1:15" ht="21.75" customHeight="1" x14ac:dyDescent="0.2">
      <c r="A69" s="7" t="s">
        <v>639</v>
      </c>
      <c r="C69" s="20">
        <v>0</v>
      </c>
      <c r="D69" s="16"/>
      <c r="E69" s="20">
        <v>0</v>
      </c>
      <c r="F69" s="16"/>
      <c r="G69" s="20">
        <v>0</v>
      </c>
      <c r="H69" s="16"/>
      <c r="I69" s="20">
        <v>3540983600</v>
      </c>
      <c r="J69" s="16"/>
      <c r="K69" s="20">
        <v>0</v>
      </c>
      <c r="L69" s="16"/>
      <c r="M69" s="20">
        <v>3540983600</v>
      </c>
      <c r="N69" s="16"/>
      <c r="O69" s="16"/>
    </row>
    <row r="70" spans="1:15" ht="21.75" customHeight="1" x14ac:dyDescent="0.2">
      <c r="A70" s="7" t="s">
        <v>640</v>
      </c>
      <c r="C70" s="20">
        <v>0</v>
      </c>
      <c r="D70" s="16"/>
      <c r="E70" s="20">
        <v>0</v>
      </c>
      <c r="F70" s="16"/>
      <c r="G70" s="20">
        <v>0</v>
      </c>
      <c r="H70" s="16"/>
      <c r="I70" s="20">
        <v>1770491792</v>
      </c>
      <c r="J70" s="16"/>
      <c r="K70" s="20">
        <v>0</v>
      </c>
      <c r="L70" s="16"/>
      <c r="M70" s="20">
        <v>1770491792</v>
      </c>
      <c r="N70" s="16"/>
      <c r="O70" s="16"/>
    </row>
    <row r="71" spans="1:15" ht="21.75" customHeight="1" x14ac:dyDescent="0.2">
      <c r="A71" s="7" t="s">
        <v>408</v>
      </c>
      <c r="C71" s="20">
        <v>0</v>
      </c>
      <c r="D71" s="16"/>
      <c r="E71" s="20">
        <v>0</v>
      </c>
      <c r="F71" s="16"/>
      <c r="G71" s="20">
        <v>0</v>
      </c>
      <c r="H71" s="16"/>
      <c r="I71" s="20">
        <v>6270491800</v>
      </c>
      <c r="J71" s="16"/>
      <c r="K71" s="20">
        <v>0</v>
      </c>
      <c r="L71" s="16"/>
      <c r="M71" s="20">
        <v>6270491800</v>
      </c>
      <c r="N71" s="16"/>
      <c r="O71" s="16"/>
    </row>
    <row r="72" spans="1:15" ht="21.75" customHeight="1" x14ac:dyDescent="0.2">
      <c r="A72" s="7" t="s">
        <v>641</v>
      </c>
      <c r="C72" s="20">
        <v>0</v>
      </c>
      <c r="D72" s="16"/>
      <c r="E72" s="20">
        <v>0</v>
      </c>
      <c r="F72" s="16"/>
      <c r="G72" s="20">
        <v>0</v>
      </c>
      <c r="H72" s="16"/>
      <c r="I72" s="20">
        <v>1549180325</v>
      </c>
      <c r="J72" s="16"/>
      <c r="K72" s="20">
        <v>0</v>
      </c>
      <c r="L72" s="16"/>
      <c r="M72" s="20">
        <v>1549180325</v>
      </c>
      <c r="N72" s="16"/>
      <c r="O72" s="16"/>
    </row>
    <row r="73" spans="1:15" ht="21.75" customHeight="1" x14ac:dyDescent="0.2">
      <c r="A73" s="7" t="s">
        <v>642</v>
      </c>
      <c r="C73" s="20">
        <v>0</v>
      </c>
      <c r="D73" s="16"/>
      <c r="E73" s="20">
        <v>0</v>
      </c>
      <c r="F73" s="16"/>
      <c r="G73" s="20">
        <v>0</v>
      </c>
      <c r="H73" s="16"/>
      <c r="I73" s="20">
        <v>2490491792</v>
      </c>
      <c r="J73" s="16"/>
      <c r="K73" s="20">
        <v>0</v>
      </c>
      <c r="L73" s="16"/>
      <c r="M73" s="20">
        <v>2490491792</v>
      </c>
      <c r="N73" s="16"/>
      <c r="O73" s="16"/>
    </row>
    <row r="74" spans="1:15" ht="21.75" customHeight="1" x14ac:dyDescent="0.2">
      <c r="A74" s="7" t="s">
        <v>643</v>
      </c>
      <c r="C74" s="20">
        <v>0</v>
      </c>
      <c r="D74" s="16"/>
      <c r="E74" s="20">
        <v>0</v>
      </c>
      <c r="F74" s="16"/>
      <c r="G74" s="20">
        <v>0</v>
      </c>
      <c r="H74" s="16"/>
      <c r="I74" s="20">
        <v>11360655724</v>
      </c>
      <c r="J74" s="16"/>
      <c r="K74" s="20">
        <v>0</v>
      </c>
      <c r="L74" s="16"/>
      <c r="M74" s="20">
        <v>11360655724</v>
      </c>
      <c r="N74" s="16"/>
      <c r="O74" s="16"/>
    </row>
    <row r="75" spans="1:15" ht="21.75" customHeight="1" x14ac:dyDescent="0.2">
      <c r="A75" s="7" t="s">
        <v>644</v>
      </c>
      <c r="C75" s="20">
        <v>0</v>
      </c>
      <c r="D75" s="16"/>
      <c r="E75" s="20">
        <v>0</v>
      </c>
      <c r="F75" s="16"/>
      <c r="G75" s="20">
        <v>0</v>
      </c>
      <c r="H75" s="16"/>
      <c r="I75" s="20">
        <v>38608524452</v>
      </c>
      <c r="J75" s="16"/>
      <c r="K75" s="20">
        <v>0</v>
      </c>
      <c r="L75" s="16"/>
      <c r="M75" s="20">
        <v>38608524452</v>
      </c>
      <c r="N75" s="16"/>
      <c r="O75" s="16"/>
    </row>
    <row r="76" spans="1:15" ht="21.75" customHeight="1" x14ac:dyDescent="0.2">
      <c r="A76" s="7" t="s">
        <v>645</v>
      </c>
      <c r="C76" s="20">
        <v>0</v>
      </c>
      <c r="D76" s="16"/>
      <c r="E76" s="20">
        <v>0</v>
      </c>
      <c r="F76" s="16"/>
      <c r="G76" s="20">
        <v>0</v>
      </c>
      <c r="H76" s="16"/>
      <c r="I76" s="20">
        <v>1180327864</v>
      </c>
      <c r="J76" s="16"/>
      <c r="K76" s="20">
        <v>0</v>
      </c>
      <c r="L76" s="16"/>
      <c r="M76" s="20">
        <v>1180327864</v>
      </c>
      <c r="N76" s="16"/>
      <c r="O76" s="16"/>
    </row>
    <row r="77" spans="1:15" ht="21.75" customHeight="1" x14ac:dyDescent="0.2">
      <c r="A77" s="7" t="s">
        <v>399</v>
      </c>
      <c r="C77" s="20">
        <v>11095890390</v>
      </c>
      <c r="D77" s="16"/>
      <c r="E77" s="20">
        <v>-273395</v>
      </c>
      <c r="F77" s="16"/>
      <c r="G77" s="20">
        <v>11096163785</v>
      </c>
      <c r="H77" s="16"/>
      <c r="I77" s="20">
        <v>135187963038</v>
      </c>
      <c r="J77" s="16"/>
      <c r="K77" s="20">
        <v>273395</v>
      </c>
      <c r="L77" s="16"/>
      <c r="M77" s="20">
        <v>135187689643</v>
      </c>
      <c r="N77" s="16"/>
      <c r="O77" s="16"/>
    </row>
    <row r="78" spans="1:15" ht="21.75" customHeight="1" x14ac:dyDescent="0.2">
      <c r="A78" s="7" t="s">
        <v>484</v>
      </c>
      <c r="C78" s="20">
        <v>0</v>
      </c>
      <c r="D78" s="16"/>
      <c r="E78" s="20">
        <v>0</v>
      </c>
      <c r="F78" s="16"/>
      <c r="G78" s="20">
        <v>0</v>
      </c>
      <c r="H78" s="16"/>
      <c r="I78" s="20">
        <v>24000000000</v>
      </c>
      <c r="J78" s="16"/>
      <c r="K78" s="20">
        <v>24778832</v>
      </c>
      <c r="L78" s="16"/>
      <c r="M78" s="20">
        <v>23975221168</v>
      </c>
      <c r="N78" s="16"/>
      <c r="O78" s="16"/>
    </row>
    <row r="79" spans="1:15" ht="21.75" customHeight="1" x14ac:dyDescent="0.2">
      <c r="A79" s="7" t="s">
        <v>436</v>
      </c>
      <c r="C79" s="20">
        <v>0</v>
      </c>
      <c r="D79" s="16"/>
      <c r="E79" s="20">
        <v>0</v>
      </c>
      <c r="F79" s="16"/>
      <c r="G79" s="20">
        <v>0</v>
      </c>
      <c r="H79" s="16"/>
      <c r="I79" s="20">
        <v>113606557372</v>
      </c>
      <c r="J79" s="16"/>
      <c r="K79" s="20">
        <v>0</v>
      </c>
      <c r="L79" s="16"/>
      <c r="M79" s="20">
        <v>113606557372</v>
      </c>
      <c r="N79" s="16"/>
      <c r="O79" s="16"/>
    </row>
    <row r="80" spans="1:15" ht="21.75" customHeight="1" x14ac:dyDescent="0.2">
      <c r="A80" s="7" t="s">
        <v>484</v>
      </c>
      <c r="C80" s="20">
        <v>0</v>
      </c>
      <c r="D80" s="16"/>
      <c r="E80" s="20">
        <v>0</v>
      </c>
      <c r="F80" s="16"/>
      <c r="G80" s="20">
        <v>0</v>
      </c>
      <c r="H80" s="16"/>
      <c r="I80" s="20">
        <v>78688524576</v>
      </c>
      <c r="J80" s="16"/>
      <c r="K80" s="20">
        <v>0</v>
      </c>
      <c r="L80" s="16"/>
      <c r="M80" s="20">
        <v>78688524576</v>
      </c>
      <c r="N80" s="16"/>
      <c r="O80" s="16"/>
    </row>
    <row r="81" spans="1:15" ht="21.75" customHeight="1" x14ac:dyDescent="0.2">
      <c r="A81" s="7" t="s">
        <v>484</v>
      </c>
      <c r="C81" s="20">
        <v>0</v>
      </c>
      <c r="D81" s="16"/>
      <c r="E81" s="20">
        <v>0</v>
      </c>
      <c r="F81" s="16"/>
      <c r="G81" s="20">
        <v>0</v>
      </c>
      <c r="H81" s="16"/>
      <c r="I81" s="20">
        <v>280327868840</v>
      </c>
      <c r="J81" s="16"/>
      <c r="K81" s="20">
        <v>0</v>
      </c>
      <c r="L81" s="16"/>
      <c r="M81" s="20">
        <v>280327868840</v>
      </c>
      <c r="N81" s="16"/>
      <c r="O81" s="16"/>
    </row>
    <row r="82" spans="1:15" ht="21.75" customHeight="1" x14ac:dyDescent="0.2">
      <c r="A82" s="7" t="s">
        <v>646</v>
      </c>
      <c r="C82" s="20">
        <v>0</v>
      </c>
      <c r="D82" s="16"/>
      <c r="E82" s="20">
        <v>0</v>
      </c>
      <c r="F82" s="16"/>
      <c r="G82" s="20">
        <v>0</v>
      </c>
      <c r="H82" s="16"/>
      <c r="I82" s="20">
        <v>101400000000</v>
      </c>
      <c r="J82" s="16"/>
      <c r="K82" s="20">
        <v>0</v>
      </c>
      <c r="L82" s="16"/>
      <c r="M82" s="20">
        <v>101400000000</v>
      </c>
      <c r="N82" s="16"/>
      <c r="O82" s="16"/>
    </row>
    <row r="83" spans="1:15" ht="21.75" customHeight="1" x14ac:dyDescent="0.2">
      <c r="A83" s="7" t="s">
        <v>436</v>
      </c>
      <c r="C83" s="20">
        <v>0</v>
      </c>
      <c r="D83" s="16"/>
      <c r="E83" s="20">
        <v>0</v>
      </c>
      <c r="F83" s="16"/>
      <c r="G83" s="20">
        <v>0</v>
      </c>
      <c r="H83" s="16"/>
      <c r="I83" s="20">
        <v>56803278686</v>
      </c>
      <c r="J83" s="16"/>
      <c r="K83" s="20">
        <v>0</v>
      </c>
      <c r="L83" s="16"/>
      <c r="M83" s="20">
        <v>56803278686</v>
      </c>
      <c r="N83" s="16"/>
      <c r="O83" s="16"/>
    </row>
    <row r="84" spans="1:15" ht="21.75" customHeight="1" x14ac:dyDescent="0.2">
      <c r="A84" s="7" t="s">
        <v>404</v>
      </c>
      <c r="C84" s="20">
        <v>3576548</v>
      </c>
      <c r="D84" s="16"/>
      <c r="E84" s="20">
        <v>0</v>
      </c>
      <c r="F84" s="16"/>
      <c r="G84" s="20">
        <v>3576548</v>
      </c>
      <c r="H84" s="16"/>
      <c r="I84" s="20">
        <v>59536351</v>
      </c>
      <c r="J84" s="16"/>
      <c r="K84" s="20">
        <v>0</v>
      </c>
      <c r="L84" s="16"/>
      <c r="M84" s="20">
        <v>59536351</v>
      </c>
      <c r="N84" s="16"/>
      <c r="O84" s="16"/>
    </row>
    <row r="85" spans="1:15" ht="21.75" customHeight="1" x14ac:dyDescent="0.2">
      <c r="A85" s="7" t="s">
        <v>436</v>
      </c>
      <c r="C85" s="20">
        <v>0</v>
      </c>
      <c r="D85" s="16"/>
      <c r="E85" s="20">
        <v>0</v>
      </c>
      <c r="F85" s="16"/>
      <c r="G85" s="20">
        <v>0</v>
      </c>
      <c r="H85" s="16"/>
      <c r="I85" s="20">
        <v>107926229488</v>
      </c>
      <c r="J85" s="16"/>
      <c r="K85" s="20">
        <v>0</v>
      </c>
      <c r="L85" s="16"/>
      <c r="M85" s="20">
        <v>107926229488</v>
      </c>
      <c r="N85" s="16"/>
      <c r="O85" s="16"/>
    </row>
    <row r="86" spans="1:15" ht="21.75" customHeight="1" x14ac:dyDescent="0.2">
      <c r="A86" s="7" t="s">
        <v>405</v>
      </c>
      <c r="C86" s="20">
        <v>5547945180</v>
      </c>
      <c r="D86" s="16"/>
      <c r="E86" s="20">
        <v>-136697</v>
      </c>
      <c r="F86" s="16"/>
      <c r="G86" s="20">
        <v>5548081877</v>
      </c>
      <c r="H86" s="16"/>
      <c r="I86" s="20">
        <v>92491522341</v>
      </c>
      <c r="J86" s="16"/>
      <c r="K86" s="20">
        <v>136698</v>
      </c>
      <c r="L86" s="16"/>
      <c r="M86" s="20">
        <v>92491385643</v>
      </c>
      <c r="N86" s="16"/>
      <c r="O86" s="16"/>
    </row>
    <row r="87" spans="1:15" ht="21.75" customHeight="1" x14ac:dyDescent="0.2">
      <c r="A87" s="7" t="s">
        <v>473</v>
      </c>
      <c r="C87" s="20">
        <v>0</v>
      </c>
      <c r="D87" s="16"/>
      <c r="E87" s="20">
        <v>0</v>
      </c>
      <c r="F87" s="16"/>
      <c r="G87" s="20">
        <v>0</v>
      </c>
      <c r="H87" s="16"/>
      <c r="I87" s="20">
        <v>9295081950</v>
      </c>
      <c r="J87" s="16"/>
      <c r="K87" s="20">
        <v>0</v>
      </c>
      <c r="L87" s="16"/>
      <c r="M87" s="20">
        <v>9295081950</v>
      </c>
      <c r="N87" s="16"/>
      <c r="O87" s="16"/>
    </row>
    <row r="88" spans="1:15" ht="21.75" customHeight="1" x14ac:dyDescent="0.2">
      <c r="A88" s="7" t="s">
        <v>484</v>
      </c>
      <c r="C88" s="20">
        <v>0</v>
      </c>
      <c r="D88" s="16"/>
      <c r="E88" s="20">
        <v>0</v>
      </c>
      <c r="F88" s="16"/>
      <c r="G88" s="20">
        <v>0</v>
      </c>
      <c r="H88" s="16"/>
      <c r="I88" s="20">
        <v>181201950738</v>
      </c>
      <c r="J88" s="16"/>
      <c r="K88" s="20">
        <v>0</v>
      </c>
      <c r="L88" s="16"/>
      <c r="M88" s="20">
        <v>181201950738</v>
      </c>
      <c r="N88" s="16"/>
      <c r="O88" s="16"/>
    </row>
    <row r="89" spans="1:15" ht="21.75" customHeight="1" x14ac:dyDescent="0.2">
      <c r="A89" s="7" t="s">
        <v>636</v>
      </c>
      <c r="C89" s="20">
        <v>0</v>
      </c>
      <c r="D89" s="16"/>
      <c r="E89" s="20">
        <v>0</v>
      </c>
      <c r="F89" s="16"/>
      <c r="G89" s="20">
        <v>0</v>
      </c>
      <c r="H89" s="16"/>
      <c r="I89" s="20">
        <v>48586065551</v>
      </c>
      <c r="J89" s="16"/>
      <c r="K89" s="20">
        <v>0</v>
      </c>
      <c r="L89" s="16"/>
      <c r="M89" s="20">
        <v>48586065551</v>
      </c>
      <c r="N89" s="16"/>
      <c r="O89" s="16"/>
    </row>
    <row r="90" spans="1:15" ht="21.75" customHeight="1" x14ac:dyDescent="0.2">
      <c r="A90" s="7" t="s">
        <v>387</v>
      </c>
      <c r="C90" s="20">
        <v>2219178060</v>
      </c>
      <c r="D90" s="16"/>
      <c r="E90" s="20">
        <v>-972008</v>
      </c>
      <c r="F90" s="16"/>
      <c r="G90" s="20">
        <v>2220150068</v>
      </c>
      <c r="H90" s="16"/>
      <c r="I90" s="20">
        <v>33578575983</v>
      </c>
      <c r="J90" s="16"/>
      <c r="K90" s="20">
        <v>13608110</v>
      </c>
      <c r="L90" s="16"/>
      <c r="M90" s="20">
        <v>33564967873</v>
      </c>
      <c r="N90" s="16"/>
      <c r="O90" s="16"/>
    </row>
    <row r="91" spans="1:15" ht="21.75" customHeight="1" x14ac:dyDescent="0.2">
      <c r="A91" s="7" t="s">
        <v>406</v>
      </c>
      <c r="C91" s="20">
        <v>2219178060</v>
      </c>
      <c r="D91" s="16"/>
      <c r="E91" s="20">
        <v>-80196</v>
      </c>
      <c r="F91" s="16"/>
      <c r="G91" s="20">
        <v>2219258256</v>
      </c>
      <c r="H91" s="16"/>
      <c r="I91" s="20">
        <v>27037592352</v>
      </c>
      <c r="J91" s="16"/>
      <c r="K91" s="20">
        <v>29162</v>
      </c>
      <c r="L91" s="16"/>
      <c r="M91" s="20">
        <v>27037563190</v>
      </c>
      <c r="N91" s="16"/>
      <c r="O91" s="16"/>
    </row>
    <row r="92" spans="1:15" ht="21.75" customHeight="1" x14ac:dyDescent="0.2">
      <c r="A92" s="7" t="s">
        <v>647</v>
      </c>
      <c r="C92" s="20">
        <v>0</v>
      </c>
      <c r="D92" s="16"/>
      <c r="E92" s="20">
        <v>0</v>
      </c>
      <c r="F92" s="16"/>
      <c r="G92" s="20">
        <v>0</v>
      </c>
      <c r="H92" s="16"/>
      <c r="I92" s="20">
        <v>37357376905</v>
      </c>
      <c r="J92" s="16"/>
      <c r="K92" s="20">
        <v>0</v>
      </c>
      <c r="L92" s="16"/>
      <c r="M92" s="20">
        <v>37357376905</v>
      </c>
      <c r="N92" s="16"/>
      <c r="O92" s="16"/>
    </row>
    <row r="93" spans="1:15" ht="21.75" customHeight="1" x14ac:dyDescent="0.2">
      <c r="A93" s="7" t="s">
        <v>648</v>
      </c>
      <c r="C93" s="20">
        <v>0</v>
      </c>
      <c r="D93" s="16"/>
      <c r="E93" s="20">
        <v>0</v>
      </c>
      <c r="F93" s="16"/>
      <c r="G93" s="20">
        <v>0</v>
      </c>
      <c r="H93" s="16"/>
      <c r="I93" s="20">
        <v>1770491800</v>
      </c>
      <c r="J93" s="16"/>
      <c r="K93" s="20">
        <v>0</v>
      </c>
      <c r="L93" s="16"/>
      <c r="M93" s="20">
        <v>1770491800</v>
      </c>
      <c r="N93" s="16"/>
      <c r="O93" s="16"/>
    </row>
    <row r="94" spans="1:15" ht="21.75" customHeight="1" x14ac:dyDescent="0.2">
      <c r="A94" s="7" t="s">
        <v>649</v>
      </c>
      <c r="C94" s="20">
        <v>0</v>
      </c>
      <c r="D94" s="16"/>
      <c r="E94" s="20">
        <v>0</v>
      </c>
      <c r="F94" s="16"/>
      <c r="G94" s="20">
        <v>0</v>
      </c>
      <c r="H94" s="16"/>
      <c r="I94" s="20">
        <v>3688524590</v>
      </c>
      <c r="J94" s="16"/>
      <c r="K94" s="20">
        <v>0</v>
      </c>
      <c r="L94" s="16"/>
      <c r="M94" s="20">
        <v>3688524590</v>
      </c>
      <c r="N94" s="16"/>
      <c r="O94" s="16"/>
    </row>
    <row r="95" spans="1:15" ht="21.75" customHeight="1" x14ac:dyDescent="0.2">
      <c r="A95" s="7" t="s">
        <v>650</v>
      </c>
      <c r="C95" s="20">
        <v>0</v>
      </c>
      <c r="D95" s="16"/>
      <c r="E95" s="20">
        <v>0</v>
      </c>
      <c r="F95" s="16"/>
      <c r="G95" s="20">
        <v>0</v>
      </c>
      <c r="H95" s="16"/>
      <c r="I95" s="20">
        <v>59771803084</v>
      </c>
      <c r="J95" s="16"/>
      <c r="K95" s="20">
        <v>0</v>
      </c>
      <c r="L95" s="16"/>
      <c r="M95" s="20">
        <v>59771803084</v>
      </c>
      <c r="N95" s="16"/>
      <c r="O95" s="16"/>
    </row>
    <row r="96" spans="1:15" ht="21.75" customHeight="1" x14ac:dyDescent="0.2">
      <c r="A96" s="7" t="s">
        <v>651</v>
      </c>
      <c r="C96" s="20">
        <v>0</v>
      </c>
      <c r="D96" s="16"/>
      <c r="E96" s="20">
        <v>0</v>
      </c>
      <c r="F96" s="16"/>
      <c r="G96" s="20">
        <v>0</v>
      </c>
      <c r="H96" s="16"/>
      <c r="I96" s="20">
        <v>2950819672</v>
      </c>
      <c r="J96" s="16"/>
      <c r="K96" s="20">
        <v>0</v>
      </c>
      <c r="L96" s="16"/>
      <c r="M96" s="20">
        <v>2950819672</v>
      </c>
      <c r="N96" s="16"/>
      <c r="O96" s="16"/>
    </row>
    <row r="97" spans="1:15" ht="21.75" customHeight="1" x14ac:dyDescent="0.2">
      <c r="A97" s="7" t="s">
        <v>407</v>
      </c>
      <c r="C97" s="20">
        <v>11095890390</v>
      </c>
      <c r="D97" s="16"/>
      <c r="E97" s="20">
        <v>-273395</v>
      </c>
      <c r="F97" s="16"/>
      <c r="G97" s="20">
        <v>11096163785</v>
      </c>
      <c r="H97" s="16"/>
      <c r="I97" s="20">
        <v>135187963038</v>
      </c>
      <c r="J97" s="16"/>
      <c r="K97" s="20">
        <v>273395</v>
      </c>
      <c r="L97" s="16"/>
      <c r="M97" s="20">
        <v>135187689643</v>
      </c>
      <c r="N97" s="16"/>
      <c r="O97" s="16"/>
    </row>
    <row r="98" spans="1:15" ht="21.75" customHeight="1" x14ac:dyDescent="0.2">
      <c r="A98" s="7" t="s">
        <v>652</v>
      </c>
      <c r="C98" s="20">
        <v>0</v>
      </c>
      <c r="D98" s="16"/>
      <c r="E98" s="20">
        <v>0</v>
      </c>
      <c r="F98" s="16"/>
      <c r="G98" s="20">
        <v>0</v>
      </c>
      <c r="H98" s="16"/>
      <c r="I98" s="20">
        <v>2950819672</v>
      </c>
      <c r="J98" s="16"/>
      <c r="K98" s="20">
        <v>0</v>
      </c>
      <c r="L98" s="16"/>
      <c r="M98" s="20">
        <v>2950819672</v>
      </c>
      <c r="N98" s="16"/>
      <c r="O98" s="16"/>
    </row>
    <row r="99" spans="1:15" ht="21.75" customHeight="1" x14ac:dyDescent="0.2">
      <c r="A99" s="7" t="s">
        <v>653</v>
      </c>
      <c r="C99" s="20">
        <v>0</v>
      </c>
      <c r="D99" s="16"/>
      <c r="E99" s="20">
        <v>0</v>
      </c>
      <c r="F99" s="16"/>
      <c r="G99" s="20">
        <v>0</v>
      </c>
      <c r="H99" s="16"/>
      <c r="I99" s="20">
        <v>5901639344</v>
      </c>
      <c r="J99" s="16"/>
      <c r="K99" s="20">
        <v>0</v>
      </c>
      <c r="L99" s="16"/>
      <c r="M99" s="20">
        <v>5901639344</v>
      </c>
      <c r="N99" s="16"/>
      <c r="O99" s="16"/>
    </row>
    <row r="100" spans="1:15" ht="21.75" customHeight="1" x14ac:dyDescent="0.2">
      <c r="A100" s="7" t="s">
        <v>654</v>
      </c>
      <c r="C100" s="20">
        <v>0</v>
      </c>
      <c r="D100" s="16"/>
      <c r="E100" s="20">
        <v>0</v>
      </c>
      <c r="F100" s="16"/>
      <c r="G100" s="20">
        <v>0</v>
      </c>
      <c r="H100" s="16"/>
      <c r="I100" s="20">
        <v>2950819670</v>
      </c>
      <c r="J100" s="16"/>
      <c r="K100" s="20">
        <v>0</v>
      </c>
      <c r="L100" s="16"/>
      <c r="M100" s="20">
        <v>2950819670</v>
      </c>
      <c r="N100" s="16"/>
      <c r="O100" s="16"/>
    </row>
    <row r="101" spans="1:15" ht="21.75" customHeight="1" x14ac:dyDescent="0.2">
      <c r="A101" s="7" t="s">
        <v>451</v>
      </c>
      <c r="C101" s="20">
        <v>0</v>
      </c>
      <c r="D101" s="16"/>
      <c r="E101" s="20">
        <v>0</v>
      </c>
      <c r="F101" s="16"/>
      <c r="G101" s="20">
        <v>0</v>
      </c>
      <c r="H101" s="16"/>
      <c r="I101" s="20">
        <v>2065573769</v>
      </c>
      <c r="J101" s="16"/>
      <c r="K101" s="20">
        <v>0</v>
      </c>
      <c r="L101" s="16"/>
      <c r="M101" s="20">
        <v>2065573769</v>
      </c>
      <c r="N101" s="16"/>
      <c r="O101" s="16"/>
    </row>
    <row r="102" spans="1:15" ht="21.75" customHeight="1" x14ac:dyDescent="0.2">
      <c r="A102" s="7" t="s">
        <v>655</v>
      </c>
      <c r="C102" s="20">
        <v>0</v>
      </c>
      <c r="D102" s="16"/>
      <c r="E102" s="20">
        <v>0</v>
      </c>
      <c r="F102" s="16"/>
      <c r="G102" s="20">
        <v>0</v>
      </c>
      <c r="H102" s="16"/>
      <c r="I102" s="20">
        <v>2950819672</v>
      </c>
      <c r="J102" s="16"/>
      <c r="K102" s="20">
        <v>0</v>
      </c>
      <c r="L102" s="16"/>
      <c r="M102" s="20">
        <v>2950819672</v>
      </c>
      <c r="N102" s="16"/>
      <c r="O102" s="16"/>
    </row>
    <row r="103" spans="1:15" ht="21.75" customHeight="1" x14ac:dyDescent="0.2">
      <c r="A103" s="7" t="s">
        <v>408</v>
      </c>
      <c r="C103" s="20">
        <v>0</v>
      </c>
      <c r="D103" s="16"/>
      <c r="E103" s="20">
        <v>0</v>
      </c>
      <c r="F103" s="16"/>
      <c r="G103" s="20">
        <v>0</v>
      </c>
      <c r="H103" s="16"/>
      <c r="I103" s="20">
        <v>19962295045</v>
      </c>
      <c r="J103" s="16"/>
      <c r="K103" s="20">
        <v>0</v>
      </c>
      <c r="L103" s="16"/>
      <c r="M103" s="20">
        <v>19962295045</v>
      </c>
      <c r="N103" s="16"/>
      <c r="O103" s="16"/>
    </row>
    <row r="104" spans="1:15" ht="21.75" customHeight="1" x14ac:dyDescent="0.2">
      <c r="A104" s="7" t="s">
        <v>656</v>
      </c>
      <c r="C104" s="20">
        <v>0</v>
      </c>
      <c r="D104" s="16"/>
      <c r="E104" s="20">
        <v>0</v>
      </c>
      <c r="F104" s="16"/>
      <c r="G104" s="20">
        <v>0</v>
      </c>
      <c r="H104" s="16"/>
      <c r="I104" s="20">
        <v>11475409834</v>
      </c>
      <c r="J104" s="16"/>
      <c r="K104" s="20">
        <v>0</v>
      </c>
      <c r="L104" s="16"/>
      <c r="M104" s="20">
        <v>11475409834</v>
      </c>
      <c r="N104" s="16"/>
      <c r="O104" s="16"/>
    </row>
    <row r="105" spans="1:15" ht="21.75" customHeight="1" x14ac:dyDescent="0.2">
      <c r="A105" s="7" t="s">
        <v>656</v>
      </c>
      <c r="C105" s="20">
        <v>0</v>
      </c>
      <c r="D105" s="16"/>
      <c r="E105" s="20">
        <v>0</v>
      </c>
      <c r="F105" s="16"/>
      <c r="G105" s="20">
        <v>0</v>
      </c>
      <c r="H105" s="16"/>
      <c r="I105" s="20">
        <v>104180327825</v>
      </c>
      <c r="J105" s="16"/>
      <c r="K105" s="20">
        <v>0</v>
      </c>
      <c r="L105" s="16"/>
      <c r="M105" s="20">
        <v>104180327825</v>
      </c>
      <c r="N105" s="16"/>
      <c r="O105" s="16"/>
    </row>
    <row r="106" spans="1:15" ht="21.75" customHeight="1" x14ac:dyDescent="0.2">
      <c r="A106" s="7" t="s">
        <v>656</v>
      </c>
      <c r="C106" s="20">
        <v>0</v>
      </c>
      <c r="D106" s="16"/>
      <c r="E106" s="20">
        <v>0</v>
      </c>
      <c r="F106" s="16"/>
      <c r="G106" s="20">
        <v>0</v>
      </c>
      <c r="H106" s="16"/>
      <c r="I106" s="20">
        <v>88524590130</v>
      </c>
      <c r="J106" s="16"/>
      <c r="K106" s="20">
        <v>0</v>
      </c>
      <c r="L106" s="16"/>
      <c r="M106" s="20">
        <v>88524590130</v>
      </c>
      <c r="N106" s="16"/>
      <c r="O106" s="16"/>
    </row>
    <row r="107" spans="1:15" ht="21.75" customHeight="1" x14ac:dyDescent="0.2">
      <c r="A107" s="7" t="s">
        <v>484</v>
      </c>
      <c r="C107" s="20">
        <v>0</v>
      </c>
      <c r="D107" s="16"/>
      <c r="E107" s="20">
        <v>0</v>
      </c>
      <c r="F107" s="16"/>
      <c r="G107" s="20">
        <v>0</v>
      </c>
      <c r="H107" s="16"/>
      <c r="I107" s="20">
        <v>17704918032</v>
      </c>
      <c r="J107" s="16"/>
      <c r="K107" s="20">
        <v>0</v>
      </c>
      <c r="L107" s="16"/>
      <c r="M107" s="20">
        <v>17704918032</v>
      </c>
      <c r="N107" s="16"/>
      <c r="O107" s="16"/>
    </row>
    <row r="108" spans="1:15" ht="21.75" customHeight="1" x14ac:dyDescent="0.2">
      <c r="A108" s="7" t="s">
        <v>407</v>
      </c>
      <c r="C108" s="20">
        <v>22191780810</v>
      </c>
      <c r="D108" s="16"/>
      <c r="E108" s="20">
        <v>-1093580</v>
      </c>
      <c r="F108" s="16"/>
      <c r="G108" s="20">
        <v>22192874390</v>
      </c>
      <c r="H108" s="16"/>
      <c r="I108" s="20">
        <v>303572647572</v>
      </c>
      <c r="J108" s="16"/>
      <c r="K108" s="20">
        <v>0</v>
      </c>
      <c r="L108" s="16"/>
      <c r="M108" s="20">
        <v>303572647572</v>
      </c>
      <c r="N108" s="16"/>
      <c r="O108" s="16"/>
    </row>
    <row r="109" spans="1:15" ht="21.75" customHeight="1" x14ac:dyDescent="0.2">
      <c r="A109" s="7" t="s">
        <v>491</v>
      </c>
      <c r="C109" s="20">
        <v>0</v>
      </c>
      <c r="D109" s="16"/>
      <c r="E109" s="20">
        <v>0</v>
      </c>
      <c r="F109" s="16"/>
      <c r="G109" s="20">
        <v>0</v>
      </c>
      <c r="H109" s="16"/>
      <c r="I109" s="20">
        <v>774590159</v>
      </c>
      <c r="J109" s="16"/>
      <c r="K109" s="20">
        <v>0</v>
      </c>
      <c r="L109" s="16"/>
      <c r="M109" s="20">
        <v>774590159</v>
      </c>
      <c r="N109" s="16"/>
      <c r="O109" s="16"/>
    </row>
    <row r="110" spans="1:15" ht="21.75" customHeight="1" x14ac:dyDescent="0.2">
      <c r="A110" s="7" t="s">
        <v>398</v>
      </c>
      <c r="C110" s="20">
        <v>0</v>
      </c>
      <c r="D110" s="16"/>
      <c r="E110" s="20">
        <v>0</v>
      </c>
      <c r="F110" s="16"/>
      <c r="G110" s="20">
        <v>0</v>
      </c>
      <c r="H110" s="16"/>
      <c r="I110" s="20">
        <v>12540983606</v>
      </c>
      <c r="J110" s="16"/>
      <c r="K110" s="20">
        <v>0</v>
      </c>
      <c r="L110" s="16"/>
      <c r="M110" s="20">
        <v>12540983606</v>
      </c>
      <c r="N110" s="16"/>
      <c r="O110" s="16"/>
    </row>
    <row r="111" spans="1:15" ht="21.75" customHeight="1" x14ac:dyDescent="0.2">
      <c r="A111" s="7" t="s">
        <v>408</v>
      </c>
      <c r="C111" s="20">
        <v>11095890390</v>
      </c>
      <c r="D111" s="16"/>
      <c r="E111" s="20">
        <v>1139146</v>
      </c>
      <c r="F111" s="16"/>
      <c r="G111" s="20">
        <v>11094751244</v>
      </c>
      <c r="H111" s="16"/>
      <c r="I111" s="20">
        <v>151417471234</v>
      </c>
      <c r="J111" s="16"/>
      <c r="K111" s="20">
        <v>1685936</v>
      </c>
      <c r="L111" s="16"/>
      <c r="M111" s="20">
        <v>151415785298</v>
      </c>
      <c r="N111" s="16"/>
      <c r="O111" s="16"/>
    </row>
    <row r="112" spans="1:15" ht="21.75" customHeight="1" x14ac:dyDescent="0.2">
      <c r="A112" s="7" t="s">
        <v>409</v>
      </c>
      <c r="C112" s="20">
        <v>16065</v>
      </c>
      <c r="D112" s="16"/>
      <c r="E112" s="20">
        <v>0</v>
      </c>
      <c r="F112" s="16"/>
      <c r="G112" s="20">
        <v>16065</v>
      </c>
      <c r="H112" s="16"/>
      <c r="I112" s="20">
        <v>946140</v>
      </c>
      <c r="J112" s="16"/>
      <c r="K112" s="20">
        <v>0</v>
      </c>
      <c r="L112" s="16"/>
      <c r="M112" s="20">
        <v>946140</v>
      </c>
      <c r="N112" s="16"/>
      <c r="O112" s="16"/>
    </row>
    <row r="113" spans="1:15" ht="21.75" customHeight="1" x14ac:dyDescent="0.2">
      <c r="A113" s="7" t="s">
        <v>657</v>
      </c>
      <c r="C113" s="20">
        <v>0</v>
      </c>
      <c r="D113" s="16"/>
      <c r="E113" s="20">
        <v>0</v>
      </c>
      <c r="F113" s="16"/>
      <c r="G113" s="20">
        <v>0</v>
      </c>
      <c r="H113" s="16"/>
      <c r="I113" s="20">
        <v>461364697872</v>
      </c>
      <c r="J113" s="16"/>
      <c r="K113" s="20">
        <v>0</v>
      </c>
      <c r="L113" s="16"/>
      <c r="M113" s="20">
        <v>461364697872</v>
      </c>
      <c r="N113" s="16"/>
      <c r="O113" s="16"/>
    </row>
    <row r="114" spans="1:15" ht="21.75" customHeight="1" x14ac:dyDescent="0.2">
      <c r="A114" s="7" t="s">
        <v>658</v>
      </c>
      <c r="C114" s="20">
        <v>0</v>
      </c>
      <c r="D114" s="16"/>
      <c r="E114" s="20">
        <v>0</v>
      </c>
      <c r="F114" s="16"/>
      <c r="G114" s="20">
        <v>0</v>
      </c>
      <c r="H114" s="16"/>
      <c r="I114" s="20">
        <v>2950819672</v>
      </c>
      <c r="J114" s="16"/>
      <c r="K114" s="20">
        <v>0</v>
      </c>
      <c r="L114" s="16"/>
      <c r="M114" s="20">
        <v>2950819672</v>
      </c>
      <c r="N114" s="16"/>
      <c r="O114" s="16"/>
    </row>
    <row r="115" spans="1:15" ht="21.75" customHeight="1" x14ac:dyDescent="0.2">
      <c r="A115" s="7" t="s">
        <v>484</v>
      </c>
      <c r="C115" s="20">
        <v>0</v>
      </c>
      <c r="D115" s="16"/>
      <c r="E115" s="20">
        <v>0</v>
      </c>
      <c r="F115" s="16"/>
      <c r="G115" s="20">
        <v>0</v>
      </c>
      <c r="H115" s="16"/>
      <c r="I115" s="20">
        <v>218278688455</v>
      </c>
      <c r="J115" s="16"/>
      <c r="K115" s="20">
        <v>8398939</v>
      </c>
      <c r="L115" s="16"/>
      <c r="M115" s="20">
        <v>218270289516</v>
      </c>
      <c r="N115" s="16"/>
      <c r="O115" s="16"/>
    </row>
    <row r="116" spans="1:15" ht="21.75" customHeight="1" x14ac:dyDescent="0.2">
      <c r="A116" s="7" t="s">
        <v>410</v>
      </c>
      <c r="C116" s="20">
        <v>4438356150</v>
      </c>
      <c r="D116" s="16"/>
      <c r="E116" s="20">
        <v>455658</v>
      </c>
      <c r="F116" s="16"/>
      <c r="G116" s="20">
        <v>4437900492</v>
      </c>
      <c r="H116" s="16"/>
      <c r="I116" s="20">
        <v>54075185070</v>
      </c>
      <c r="J116" s="16"/>
      <c r="K116" s="20">
        <v>674374</v>
      </c>
      <c r="L116" s="16"/>
      <c r="M116" s="20">
        <v>54074510696</v>
      </c>
      <c r="N116" s="16"/>
      <c r="O116" s="16"/>
    </row>
    <row r="117" spans="1:15" ht="21.75" customHeight="1" x14ac:dyDescent="0.2">
      <c r="A117" s="7" t="s">
        <v>473</v>
      </c>
      <c r="C117" s="20">
        <v>0</v>
      </c>
      <c r="D117" s="16"/>
      <c r="E117" s="20">
        <v>0</v>
      </c>
      <c r="F117" s="16"/>
      <c r="G117" s="20">
        <v>0</v>
      </c>
      <c r="H117" s="16"/>
      <c r="I117" s="20">
        <v>2581967213</v>
      </c>
      <c r="J117" s="16"/>
      <c r="K117" s="20">
        <v>0</v>
      </c>
      <c r="L117" s="16"/>
      <c r="M117" s="20">
        <v>2581967213</v>
      </c>
      <c r="N117" s="16"/>
      <c r="O117" s="16"/>
    </row>
    <row r="118" spans="1:15" ht="21.75" customHeight="1" x14ac:dyDescent="0.2">
      <c r="A118" s="7" t="s">
        <v>656</v>
      </c>
      <c r="C118" s="20">
        <v>0</v>
      </c>
      <c r="D118" s="16"/>
      <c r="E118" s="20">
        <v>0</v>
      </c>
      <c r="F118" s="16"/>
      <c r="G118" s="20">
        <v>0</v>
      </c>
      <c r="H118" s="16"/>
      <c r="I118" s="20">
        <v>119754098311</v>
      </c>
      <c r="J118" s="16"/>
      <c r="K118" s="20">
        <v>0</v>
      </c>
      <c r="L118" s="16"/>
      <c r="M118" s="20">
        <v>119754098311</v>
      </c>
      <c r="N118" s="16"/>
      <c r="O118" s="16"/>
    </row>
    <row r="119" spans="1:15" ht="21.75" customHeight="1" x14ac:dyDescent="0.2">
      <c r="A119" s="7" t="s">
        <v>411</v>
      </c>
      <c r="C119" s="20">
        <v>1543294</v>
      </c>
      <c r="D119" s="16"/>
      <c r="E119" s="20">
        <v>0</v>
      </c>
      <c r="F119" s="16"/>
      <c r="G119" s="20">
        <v>1543294</v>
      </c>
      <c r="H119" s="16"/>
      <c r="I119" s="20">
        <v>6209229</v>
      </c>
      <c r="J119" s="16"/>
      <c r="K119" s="20">
        <v>0</v>
      </c>
      <c r="L119" s="16"/>
      <c r="M119" s="20">
        <v>6209229</v>
      </c>
      <c r="N119" s="16"/>
      <c r="O119" s="16"/>
    </row>
    <row r="120" spans="1:15" ht="21.75" customHeight="1" x14ac:dyDescent="0.2">
      <c r="A120" s="7" t="s">
        <v>659</v>
      </c>
      <c r="C120" s="20">
        <v>0</v>
      </c>
      <c r="D120" s="16"/>
      <c r="E120" s="20">
        <v>0</v>
      </c>
      <c r="F120" s="16"/>
      <c r="G120" s="20">
        <v>0</v>
      </c>
      <c r="H120" s="16"/>
      <c r="I120" s="20">
        <v>13071038248</v>
      </c>
      <c r="J120" s="16"/>
      <c r="K120" s="20">
        <v>0</v>
      </c>
      <c r="L120" s="16"/>
      <c r="M120" s="20">
        <v>13071038248</v>
      </c>
      <c r="N120" s="16"/>
      <c r="O120" s="16"/>
    </row>
    <row r="121" spans="1:15" ht="21.75" customHeight="1" x14ac:dyDescent="0.2">
      <c r="A121" s="7" t="s">
        <v>412</v>
      </c>
      <c r="C121" s="20">
        <v>22191780810</v>
      </c>
      <c r="D121" s="16"/>
      <c r="E121" s="20">
        <v>-754369</v>
      </c>
      <c r="F121" s="16"/>
      <c r="G121" s="20">
        <v>22192535179</v>
      </c>
      <c r="H121" s="16"/>
      <c r="I121" s="20">
        <v>270375926262</v>
      </c>
      <c r="J121" s="16"/>
      <c r="K121" s="20">
        <v>339211</v>
      </c>
      <c r="L121" s="16"/>
      <c r="M121" s="20">
        <v>270375587051</v>
      </c>
      <c r="N121" s="16"/>
      <c r="O121" s="16"/>
    </row>
    <row r="122" spans="1:15" ht="21.75" customHeight="1" x14ac:dyDescent="0.2">
      <c r="A122" s="7" t="s">
        <v>432</v>
      </c>
      <c r="C122" s="20">
        <v>0</v>
      </c>
      <c r="D122" s="16"/>
      <c r="E122" s="20">
        <v>0</v>
      </c>
      <c r="F122" s="16"/>
      <c r="G122" s="20">
        <v>0</v>
      </c>
      <c r="H122" s="16"/>
      <c r="I122" s="20">
        <v>4131147536</v>
      </c>
      <c r="J122" s="16"/>
      <c r="K122" s="20">
        <v>0</v>
      </c>
      <c r="L122" s="16"/>
      <c r="M122" s="20">
        <v>4131147536</v>
      </c>
      <c r="N122" s="16"/>
      <c r="O122" s="16"/>
    </row>
    <row r="123" spans="1:15" ht="21.75" customHeight="1" x14ac:dyDescent="0.2">
      <c r="A123" s="7" t="s">
        <v>408</v>
      </c>
      <c r="C123" s="20">
        <v>0</v>
      </c>
      <c r="D123" s="16"/>
      <c r="E123" s="20">
        <v>0</v>
      </c>
      <c r="F123" s="16"/>
      <c r="G123" s="20">
        <v>0</v>
      </c>
      <c r="H123" s="16"/>
      <c r="I123" s="20">
        <v>95163934422</v>
      </c>
      <c r="J123" s="16"/>
      <c r="K123" s="20">
        <v>0</v>
      </c>
      <c r="L123" s="16"/>
      <c r="M123" s="20">
        <v>95163934422</v>
      </c>
      <c r="N123" s="16"/>
      <c r="O123" s="16"/>
    </row>
    <row r="124" spans="1:15" ht="21.75" customHeight="1" x14ac:dyDescent="0.2">
      <c r="A124" s="7" t="s">
        <v>660</v>
      </c>
      <c r="C124" s="20">
        <v>0</v>
      </c>
      <c r="D124" s="16"/>
      <c r="E124" s="20">
        <v>0</v>
      </c>
      <c r="F124" s="16"/>
      <c r="G124" s="20">
        <v>0</v>
      </c>
      <c r="H124" s="16"/>
      <c r="I124" s="20">
        <v>2581967213</v>
      </c>
      <c r="J124" s="16"/>
      <c r="K124" s="20">
        <v>0</v>
      </c>
      <c r="L124" s="16"/>
      <c r="M124" s="20">
        <v>2581967213</v>
      </c>
      <c r="N124" s="16"/>
      <c r="O124" s="16"/>
    </row>
    <row r="125" spans="1:15" ht="21.75" customHeight="1" x14ac:dyDescent="0.2">
      <c r="A125" s="7" t="s">
        <v>454</v>
      </c>
      <c r="C125" s="20">
        <v>0</v>
      </c>
      <c r="D125" s="16"/>
      <c r="E125" s="20">
        <v>0</v>
      </c>
      <c r="F125" s="16"/>
      <c r="G125" s="20">
        <v>0</v>
      </c>
      <c r="H125" s="16"/>
      <c r="I125" s="20">
        <v>2950819672</v>
      </c>
      <c r="J125" s="16"/>
      <c r="K125" s="20">
        <v>0</v>
      </c>
      <c r="L125" s="16"/>
      <c r="M125" s="20">
        <v>2950819672</v>
      </c>
      <c r="N125" s="16"/>
      <c r="O125" s="16"/>
    </row>
    <row r="126" spans="1:15" ht="21.75" customHeight="1" x14ac:dyDescent="0.2">
      <c r="A126" s="7" t="s">
        <v>661</v>
      </c>
      <c r="C126" s="20">
        <v>0</v>
      </c>
      <c r="D126" s="16"/>
      <c r="E126" s="20">
        <v>0</v>
      </c>
      <c r="F126" s="16"/>
      <c r="G126" s="20">
        <v>0</v>
      </c>
      <c r="H126" s="16"/>
      <c r="I126" s="20">
        <v>5901639344</v>
      </c>
      <c r="J126" s="16"/>
      <c r="K126" s="20">
        <v>0</v>
      </c>
      <c r="L126" s="16"/>
      <c r="M126" s="20">
        <v>5901639344</v>
      </c>
      <c r="N126" s="16"/>
      <c r="O126" s="16"/>
    </row>
    <row r="127" spans="1:15" ht="21.75" customHeight="1" x14ac:dyDescent="0.2">
      <c r="A127" s="7" t="s">
        <v>473</v>
      </c>
      <c r="C127" s="20">
        <v>0</v>
      </c>
      <c r="D127" s="16"/>
      <c r="E127" s="20">
        <v>0</v>
      </c>
      <c r="F127" s="16"/>
      <c r="G127" s="20">
        <v>0</v>
      </c>
      <c r="H127" s="16"/>
      <c r="I127" s="20">
        <v>2581967213</v>
      </c>
      <c r="J127" s="16"/>
      <c r="K127" s="20">
        <v>0</v>
      </c>
      <c r="L127" s="16"/>
      <c r="M127" s="20">
        <v>2581967213</v>
      </c>
      <c r="N127" s="16"/>
      <c r="O127" s="16"/>
    </row>
    <row r="128" spans="1:15" ht="21.75" customHeight="1" x14ac:dyDescent="0.2">
      <c r="A128" s="7" t="s">
        <v>387</v>
      </c>
      <c r="C128" s="20">
        <v>5104109580</v>
      </c>
      <c r="D128" s="16"/>
      <c r="E128" s="20">
        <v>-876445</v>
      </c>
      <c r="F128" s="16"/>
      <c r="G128" s="20">
        <v>5104986025</v>
      </c>
      <c r="H128" s="16"/>
      <c r="I128" s="20">
        <v>63096029553</v>
      </c>
      <c r="J128" s="16"/>
      <c r="K128" s="20">
        <v>21034680</v>
      </c>
      <c r="L128" s="16"/>
      <c r="M128" s="20">
        <v>63074994873</v>
      </c>
      <c r="N128" s="16"/>
      <c r="O128" s="16"/>
    </row>
    <row r="129" spans="1:15" ht="21.75" customHeight="1" x14ac:dyDescent="0.2">
      <c r="A129" s="7" t="s">
        <v>387</v>
      </c>
      <c r="C129" s="20">
        <v>6213698610</v>
      </c>
      <c r="D129" s="16"/>
      <c r="E129" s="20">
        <v>-1520894</v>
      </c>
      <c r="F129" s="16"/>
      <c r="G129" s="20">
        <v>6215219504</v>
      </c>
      <c r="H129" s="16"/>
      <c r="I129" s="20">
        <v>75433708392</v>
      </c>
      <c r="J129" s="16"/>
      <c r="K129" s="20">
        <v>33459677</v>
      </c>
      <c r="L129" s="16"/>
      <c r="M129" s="20">
        <v>75400248715</v>
      </c>
      <c r="N129" s="16"/>
      <c r="O129" s="16"/>
    </row>
    <row r="130" spans="1:15" ht="21.75" customHeight="1" x14ac:dyDescent="0.2">
      <c r="A130" s="7" t="s">
        <v>633</v>
      </c>
      <c r="C130" s="20">
        <v>0</v>
      </c>
      <c r="D130" s="16"/>
      <c r="E130" s="20">
        <v>0</v>
      </c>
      <c r="F130" s="16"/>
      <c r="G130" s="20">
        <v>0</v>
      </c>
      <c r="H130" s="16"/>
      <c r="I130" s="20">
        <v>5901639344</v>
      </c>
      <c r="J130" s="16"/>
      <c r="K130" s="20">
        <v>0</v>
      </c>
      <c r="L130" s="16"/>
      <c r="M130" s="20">
        <v>5901639344</v>
      </c>
      <c r="N130" s="16"/>
      <c r="O130" s="16"/>
    </row>
    <row r="131" spans="1:15" ht="21.75" customHeight="1" x14ac:dyDescent="0.2">
      <c r="A131" s="7" t="s">
        <v>413</v>
      </c>
      <c r="C131" s="20">
        <v>6657534240</v>
      </c>
      <c r="D131" s="16"/>
      <c r="E131" s="20">
        <v>240588</v>
      </c>
      <c r="F131" s="16"/>
      <c r="G131" s="20">
        <v>6657293652</v>
      </c>
      <c r="H131" s="16"/>
      <c r="I131" s="20">
        <v>81112777788</v>
      </c>
      <c r="J131" s="16"/>
      <c r="K131" s="20">
        <v>568662</v>
      </c>
      <c r="L131" s="16"/>
      <c r="M131" s="20">
        <v>81112209126</v>
      </c>
      <c r="N131" s="16"/>
      <c r="O131" s="16"/>
    </row>
    <row r="132" spans="1:15" ht="21.75" customHeight="1" x14ac:dyDescent="0.2">
      <c r="A132" s="7" t="s">
        <v>661</v>
      </c>
      <c r="C132" s="20">
        <v>0</v>
      </c>
      <c r="D132" s="16"/>
      <c r="E132" s="20">
        <v>0</v>
      </c>
      <c r="F132" s="16"/>
      <c r="G132" s="20">
        <v>0</v>
      </c>
      <c r="H132" s="16"/>
      <c r="I132" s="20">
        <v>5901639344</v>
      </c>
      <c r="J132" s="16"/>
      <c r="K132" s="20">
        <v>0</v>
      </c>
      <c r="L132" s="16"/>
      <c r="M132" s="20">
        <v>5901639344</v>
      </c>
      <c r="N132" s="16"/>
      <c r="O132" s="16"/>
    </row>
    <row r="133" spans="1:15" ht="21.75" customHeight="1" x14ac:dyDescent="0.2">
      <c r="A133" s="7" t="s">
        <v>662</v>
      </c>
      <c r="C133" s="20">
        <v>0</v>
      </c>
      <c r="D133" s="16"/>
      <c r="E133" s="20">
        <v>0</v>
      </c>
      <c r="F133" s="16"/>
      <c r="G133" s="20">
        <v>0</v>
      </c>
      <c r="H133" s="16"/>
      <c r="I133" s="20">
        <v>5901639344</v>
      </c>
      <c r="J133" s="16"/>
      <c r="K133" s="20">
        <v>0</v>
      </c>
      <c r="L133" s="16"/>
      <c r="M133" s="20">
        <v>5901639344</v>
      </c>
      <c r="N133" s="16"/>
      <c r="O133" s="16"/>
    </row>
    <row r="134" spans="1:15" ht="21.75" customHeight="1" x14ac:dyDescent="0.2">
      <c r="A134" s="7" t="s">
        <v>412</v>
      </c>
      <c r="C134" s="20">
        <v>22191780810</v>
      </c>
      <c r="D134" s="16"/>
      <c r="E134" s="20">
        <v>-1093580</v>
      </c>
      <c r="F134" s="16"/>
      <c r="G134" s="20">
        <v>22192874390</v>
      </c>
      <c r="H134" s="16"/>
      <c r="I134" s="20">
        <v>350084437386</v>
      </c>
      <c r="J134" s="16"/>
      <c r="K134" s="20">
        <v>0</v>
      </c>
      <c r="L134" s="16"/>
      <c r="M134" s="20">
        <v>350084437386</v>
      </c>
      <c r="N134" s="16"/>
      <c r="O134" s="16"/>
    </row>
    <row r="135" spans="1:15" ht="21.75" customHeight="1" x14ac:dyDescent="0.2">
      <c r="A135" s="7" t="s">
        <v>634</v>
      </c>
      <c r="C135" s="20">
        <v>0</v>
      </c>
      <c r="D135" s="16"/>
      <c r="E135" s="20">
        <v>0</v>
      </c>
      <c r="F135" s="16"/>
      <c r="G135" s="20">
        <v>0</v>
      </c>
      <c r="H135" s="16"/>
      <c r="I135" s="20">
        <v>76229508152</v>
      </c>
      <c r="J135" s="16"/>
      <c r="K135" s="20">
        <v>0</v>
      </c>
      <c r="L135" s="16"/>
      <c r="M135" s="20">
        <v>76229508152</v>
      </c>
      <c r="N135" s="16"/>
      <c r="O135" s="16"/>
    </row>
    <row r="136" spans="1:15" ht="21.75" customHeight="1" x14ac:dyDescent="0.2">
      <c r="A136" s="7" t="s">
        <v>458</v>
      </c>
      <c r="C136" s="20">
        <v>0</v>
      </c>
      <c r="D136" s="16"/>
      <c r="E136" s="20">
        <v>0</v>
      </c>
      <c r="F136" s="16"/>
      <c r="G136" s="20">
        <v>0</v>
      </c>
      <c r="H136" s="16"/>
      <c r="I136" s="20">
        <v>14459016376</v>
      </c>
      <c r="J136" s="16"/>
      <c r="K136" s="20">
        <v>0</v>
      </c>
      <c r="L136" s="16"/>
      <c r="M136" s="20">
        <v>14459016376</v>
      </c>
      <c r="N136" s="16"/>
      <c r="O136" s="16"/>
    </row>
    <row r="137" spans="1:15" ht="21.75" customHeight="1" x14ac:dyDescent="0.2">
      <c r="A137" s="7" t="s">
        <v>663</v>
      </c>
      <c r="C137" s="20">
        <v>0</v>
      </c>
      <c r="D137" s="16"/>
      <c r="E137" s="20">
        <v>0</v>
      </c>
      <c r="F137" s="16"/>
      <c r="G137" s="20">
        <v>0</v>
      </c>
      <c r="H137" s="16"/>
      <c r="I137" s="20">
        <v>18811475409</v>
      </c>
      <c r="J137" s="16"/>
      <c r="K137" s="20">
        <v>0</v>
      </c>
      <c r="L137" s="16"/>
      <c r="M137" s="20">
        <v>18811475409</v>
      </c>
      <c r="N137" s="16"/>
      <c r="O137" s="16"/>
    </row>
    <row r="138" spans="1:15" ht="21.75" customHeight="1" x14ac:dyDescent="0.2">
      <c r="A138" s="7" t="s">
        <v>663</v>
      </c>
      <c r="C138" s="20">
        <v>0</v>
      </c>
      <c r="D138" s="16"/>
      <c r="E138" s="20">
        <v>0</v>
      </c>
      <c r="F138" s="16"/>
      <c r="G138" s="20">
        <v>0</v>
      </c>
      <c r="H138" s="16"/>
      <c r="I138" s="20">
        <v>6270491803</v>
      </c>
      <c r="J138" s="16"/>
      <c r="K138" s="20">
        <v>0</v>
      </c>
      <c r="L138" s="16"/>
      <c r="M138" s="20">
        <v>6270491803</v>
      </c>
      <c r="N138" s="16"/>
      <c r="O138" s="16"/>
    </row>
    <row r="139" spans="1:15" ht="21.75" customHeight="1" x14ac:dyDescent="0.2">
      <c r="A139" s="7" t="s">
        <v>664</v>
      </c>
      <c r="C139" s="20">
        <v>0</v>
      </c>
      <c r="D139" s="16"/>
      <c r="E139" s="20">
        <v>0</v>
      </c>
      <c r="F139" s="16"/>
      <c r="G139" s="20">
        <v>0</v>
      </c>
      <c r="H139" s="16"/>
      <c r="I139" s="20">
        <v>34311475380</v>
      </c>
      <c r="J139" s="16"/>
      <c r="K139" s="20">
        <v>0</v>
      </c>
      <c r="L139" s="16"/>
      <c r="M139" s="20">
        <v>34311475380</v>
      </c>
      <c r="N139" s="16"/>
      <c r="O139" s="16"/>
    </row>
    <row r="140" spans="1:15" ht="21.75" customHeight="1" x14ac:dyDescent="0.2">
      <c r="A140" s="7" t="s">
        <v>665</v>
      </c>
      <c r="C140" s="20">
        <v>0</v>
      </c>
      <c r="D140" s="16"/>
      <c r="E140" s="20">
        <v>0</v>
      </c>
      <c r="F140" s="16"/>
      <c r="G140" s="20">
        <v>0</v>
      </c>
      <c r="H140" s="16"/>
      <c r="I140" s="20">
        <v>33196721310</v>
      </c>
      <c r="J140" s="16"/>
      <c r="K140" s="20">
        <v>0</v>
      </c>
      <c r="L140" s="16"/>
      <c r="M140" s="20">
        <v>33196721310</v>
      </c>
      <c r="N140" s="16"/>
      <c r="O140" s="16"/>
    </row>
    <row r="141" spans="1:15" ht="21.75" customHeight="1" x14ac:dyDescent="0.2">
      <c r="A141" s="7" t="s">
        <v>666</v>
      </c>
      <c r="C141" s="20">
        <v>0</v>
      </c>
      <c r="D141" s="16"/>
      <c r="E141" s="20">
        <v>0</v>
      </c>
      <c r="F141" s="16"/>
      <c r="G141" s="20">
        <v>0</v>
      </c>
      <c r="H141" s="16"/>
      <c r="I141" s="20">
        <v>33196721310</v>
      </c>
      <c r="J141" s="16"/>
      <c r="K141" s="20">
        <v>0</v>
      </c>
      <c r="L141" s="16"/>
      <c r="M141" s="20">
        <v>33196721310</v>
      </c>
      <c r="N141" s="16"/>
      <c r="O141" s="16"/>
    </row>
    <row r="142" spans="1:15" ht="21.75" customHeight="1" x14ac:dyDescent="0.2">
      <c r="A142" s="7" t="s">
        <v>473</v>
      </c>
      <c r="C142" s="20">
        <v>0</v>
      </c>
      <c r="D142" s="16"/>
      <c r="E142" s="20">
        <v>0</v>
      </c>
      <c r="F142" s="16"/>
      <c r="G142" s="20">
        <v>0</v>
      </c>
      <c r="H142" s="16"/>
      <c r="I142" s="20">
        <v>21688524564</v>
      </c>
      <c r="J142" s="16"/>
      <c r="K142" s="20">
        <v>0</v>
      </c>
      <c r="L142" s="16"/>
      <c r="M142" s="20">
        <v>21688524564</v>
      </c>
      <c r="N142" s="16"/>
      <c r="O142" s="16"/>
    </row>
    <row r="143" spans="1:15" ht="21.75" customHeight="1" x14ac:dyDescent="0.2">
      <c r="A143" s="7" t="s">
        <v>414</v>
      </c>
      <c r="C143" s="20">
        <v>11095890390</v>
      </c>
      <c r="D143" s="16"/>
      <c r="E143" s="20">
        <v>-546790</v>
      </c>
      <c r="F143" s="16"/>
      <c r="G143" s="20">
        <v>11096437180</v>
      </c>
      <c r="H143" s="16"/>
      <c r="I143" s="20">
        <v>135187963038</v>
      </c>
      <c r="J143" s="16"/>
      <c r="K143" s="20">
        <v>0</v>
      </c>
      <c r="L143" s="16"/>
      <c r="M143" s="20">
        <v>135187963038</v>
      </c>
      <c r="N143" s="16"/>
      <c r="O143" s="16"/>
    </row>
    <row r="144" spans="1:15" ht="21.75" customHeight="1" x14ac:dyDescent="0.2">
      <c r="A144" s="7" t="s">
        <v>415</v>
      </c>
      <c r="C144" s="20">
        <v>11095890390</v>
      </c>
      <c r="D144" s="16"/>
      <c r="E144" s="20">
        <v>-437432</v>
      </c>
      <c r="F144" s="16"/>
      <c r="G144" s="20">
        <v>11096327822</v>
      </c>
      <c r="H144" s="16"/>
      <c r="I144" s="20">
        <v>135187963038</v>
      </c>
      <c r="J144" s="16"/>
      <c r="K144" s="20">
        <v>109358</v>
      </c>
      <c r="L144" s="16"/>
      <c r="M144" s="20">
        <v>135187853680</v>
      </c>
      <c r="N144" s="16"/>
      <c r="O144" s="16"/>
    </row>
    <row r="145" spans="1:15" ht="21.75" customHeight="1" x14ac:dyDescent="0.2">
      <c r="A145" s="7" t="s">
        <v>667</v>
      </c>
      <c r="C145" s="20">
        <v>0</v>
      </c>
      <c r="D145" s="16"/>
      <c r="E145" s="20">
        <v>0</v>
      </c>
      <c r="F145" s="16"/>
      <c r="G145" s="20">
        <v>0</v>
      </c>
      <c r="H145" s="16"/>
      <c r="I145" s="20">
        <v>30983606556</v>
      </c>
      <c r="J145" s="16"/>
      <c r="K145" s="20">
        <v>0</v>
      </c>
      <c r="L145" s="16"/>
      <c r="M145" s="20">
        <v>30983606556</v>
      </c>
      <c r="N145" s="16"/>
      <c r="O145" s="16"/>
    </row>
    <row r="146" spans="1:15" ht="21.75" customHeight="1" x14ac:dyDescent="0.2">
      <c r="A146" s="7" t="s">
        <v>416</v>
      </c>
      <c r="C146" s="20">
        <v>11095890390</v>
      </c>
      <c r="D146" s="16"/>
      <c r="E146" s="20">
        <v>-546790</v>
      </c>
      <c r="F146" s="16"/>
      <c r="G146" s="20">
        <v>11096437180</v>
      </c>
      <c r="H146" s="16"/>
      <c r="I146" s="20">
        <v>135187963038</v>
      </c>
      <c r="J146" s="16"/>
      <c r="K146" s="20">
        <v>0</v>
      </c>
      <c r="L146" s="16"/>
      <c r="M146" s="20">
        <v>135187963038</v>
      </c>
      <c r="N146" s="16"/>
      <c r="O146" s="16"/>
    </row>
    <row r="147" spans="1:15" ht="21.75" customHeight="1" x14ac:dyDescent="0.2">
      <c r="A147" s="7" t="s">
        <v>668</v>
      </c>
      <c r="C147" s="20">
        <v>0</v>
      </c>
      <c r="D147" s="16"/>
      <c r="E147" s="20">
        <v>0</v>
      </c>
      <c r="F147" s="16"/>
      <c r="G147" s="20">
        <v>0</v>
      </c>
      <c r="H147" s="16"/>
      <c r="I147" s="20">
        <v>8483606557</v>
      </c>
      <c r="J147" s="16"/>
      <c r="K147" s="20">
        <v>0</v>
      </c>
      <c r="L147" s="16"/>
      <c r="M147" s="20">
        <v>8483606557</v>
      </c>
      <c r="N147" s="16"/>
      <c r="O147" s="16"/>
    </row>
    <row r="148" spans="1:15" ht="21.75" customHeight="1" x14ac:dyDescent="0.2">
      <c r="A148" s="7" t="s">
        <v>669</v>
      </c>
      <c r="C148" s="20">
        <v>0</v>
      </c>
      <c r="D148" s="16"/>
      <c r="E148" s="20">
        <v>0</v>
      </c>
      <c r="F148" s="16"/>
      <c r="G148" s="20">
        <v>0</v>
      </c>
      <c r="H148" s="16"/>
      <c r="I148" s="20">
        <v>18073770491</v>
      </c>
      <c r="J148" s="16"/>
      <c r="K148" s="20">
        <v>0</v>
      </c>
      <c r="L148" s="16"/>
      <c r="M148" s="20">
        <v>18073770491</v>
      </c>
      <c r="N148" s="16"/>
      <c r="O148" s="16"/>
    </row>
    <row r="149" spans="1:15" ht="21.75" customHeight="1" x14ac:dyDescent="0.2">
      <c r="A149" s="7" t="s">
        <v>670</v>
      </c>
      <c r="C149" s="20">
        <v>0</v>
      </c>
      <c r="D149" s="16"/>
      <c r="E149" s="20">
        <v>0</v>
      </c>
      <c r="F149" s="16"/>
      <c r="G149" s="20">
        <v>0</v>
      </c>
      <c r="H149" s="16"/>
      <c r="I149" s="20">
        <v>8483606557</v>
      </c>
      <c r="J149" s="16"/>
      <c r="K149" s="20">
        <v>0</v>
      </c>
      <c r="L149" s="16"/>
      <c r="M149" s="20">
        <v>8483606557</v>
      </c>
      <c r="N149" s="16"/>
      <c r="O149" s="16"/>
    </row>
    <row r="150" spans="1:15" ht="21.75" customHeight="1" x14ac:dyDescent="0.2">
      <c r="A150" s="7" t="s">
        <v>671</v>
      </c>
      <c r="C150" s="20">
        <v>0</v>
      </c>
      <c r="D150" s="16"/>
      <c r="E150" s="20">
        <v>0</v>
      </c>
      <c r="F150" s="16"/>
      <c r="G150" s="20">
        <v>0</v>
      </c>
      <c r="H150" s="16"/>
      <c r="I150" s="20">
        <v>11065573770</v>
      </c>
      <c r="J150" s="16"/>
      <c r="K150" s="20">
        <v>0</v>
      </c>
      <c r="L150" s="16"/>
      <c r="M150" s="20">
        <v>11065573770</v>
      </c>
      <c r="N150" s="16"/>
      <c r="O150" s="16"/>
    </row>
    <row r="151" spans="1:15" ht="21.75" customHeight="1" x14ac:dyDescent="0.2">
      <c r="A151" s="7" t="s">
        <v>672</v>
      </c>
      <c r="C151" s="20">
        <v>0</v>
      </c>
      <c r="D151" s="16"/>
      <c r="E151" s="20">
        <v>0</v>
      </c>
      <c r="F151" s="16"/>
      <c r="G151" s="20">
        <v>0</v>
      </c>
      <c r="H151" s="16"/>
      <c r="I151" s="20">
        <v>8483606557</v>
      </c>
      <c r="J151" s="16"/>
      <c r="K151" s="20">
        <v>0</v>
      </c>
      <c r="L151" s="16"/>
      <c r="M151" s="20">
        <v>8483606557</v>
      </c>
      <c r="N151" s="16"/>
      <c r="O151" s="16"/>
    </row>
    <row r="152" spans="1:15" ht="21.75" customHeight="1" x14ac:dyDescent="0.2">
      <c r="A152" s="7" t="s">
        <v>664</v>
      </c>
      <c r="C152" s="20">
        <v>0</v>
      </c>
      <c r="D152" s="16"/>
      <c r="E152" s="20">
        <v>0</v>
      </c>
      <c r="F152" s="16"/>
      <c r="G152" s="20">
        <v>0</v>
      </c>
      <c r="H152" s="16"/>
      <c r="I152" s="20">
        <v>101300546422</v>
      </c>
      <c r="J152" s="16"/>
      <c r="K152" s="20">
        <v>110882312</v>
      </c>
      <c r="L152" s="16"/>
      <c r="M152" s="20">
        <v>101189664110</v>
      </c>
      <c r="N152" s="16"/>
      <c r="O152" s="16"/>
    </row>
    <row r="153" spans="1:15" ht="21.75" customHeight="1" x14ac:dyDescent="0.2">
      <c r="A153" s="7" t="s">
        <v>656</v>
      </c>
      <c r="C153" s="20">
        <v>0</v>
      </c>
      <c r="D153" s="16"/>
      <c r="E153" s="20">
        <v>0</v>
      </c>
      <c r="F153" s="16"/>
      <c r="G153" s="20">
        <v>0</v>
      </c>
      <c r="H153" s="16"/>
      <c r="I153" s="20">
        <v>101639344244</v>
      </c>
      <c r="J153" s="16"/>
      <c r="K153" s="20">
        <v>111638433</v>
      </c>
      <c r="L153" s="16"/>
      <c r="M153" s="20">
        <v>101527705811</v>
      </c>
      <c r="N153" s="16"/>
      <c r="O153" s="16"/>
    </row>
    <row r="154" spans="1:15" ht="21.75" customHeight="1" x14ac:dyDescent="0.2">
      <c r="A154" s="7" t="s">
        <v>673</v>
      </c>
      <c r="C154" s="20">
        <v>0</v>
      </c>
      <c r="D154" s="16"/>
      <c r="E154" s="20">
        <v>0</v>
      </c>
      <c r="F154" s="16"/>
      <c r="G154" s="20">
        <v>0</v>
      </c>
      <c r="H154" s="16"/>
      <c r="I154" s="20">
        <v>22131147540</v>
      </c>
      <c r="J154" s="16"/>
      <c r="K154" s="20">
        <v>0</v>
      </c>
      <c r="L154" s="16"/>
      <c r="M154" s="20">
        <v>22131147540</v>
      </c>
      <c r="N154" s="16"/>
      <c r="O154" s="16"/>
    </row>
    <row r="155" spans="1:15" ht="21.75" customHeight="1" x14ac:dyDescent="0.2">
      <c r="A155" s="7" t="s">
        <v>497</v>
      </c>
      <c r="C155" s="20">
        <v>0</v>
      </c>
      <c r="D155" s="16"/>
      <c r="E155" s="20">
        <v>0</v>
      </c>
      <c r="F155" s="16"/>
      <c r="G155" s="20">
        <v>0</v>
      </c>
      <c r="H155" s="16"/>
      <c r="I155" s="20">
        <v>194431693939</v>
      </c>
      <c r="J155" s="16"/>
      <c r="K155" s="20">
        <v>38545083</v>
      </c>
      <c r="L155" s="16"/>
      <c r="M155" s="20">
        <v>194393148856</v>
      </c>
      <c r="N155" s="16"/>
      <c r="O155" s="16"/>
    </row>
    <row r="156" spans="1:15" ht="21.75" customHeight="1" x14ac:dyDescent="0.2">
      <c r="A156" s="7" t="s">
        <v>674</v>
      </c>
      <c r="C156" s="20">
        <v>0</v>
      </c>
      <c r="D156" s="16"/>
      <c r="E156" s="20">
        <v>0</v>
      </c>
      <c r="F156" s="16"/>
      <c r="G156" s="20">
        <v>0</v>
      </c>
      <c r="H156" s="16"/>
      <c r="I156" s="20">
        <v>15860655737</v>
      </c>
      <c r="J156" s="16"/>
      <c r="K156" s="20">
        <v>0</v>
      </c>
      <c r="L156" s="16"/>
      <c r="M156" s="20">
        <v>15860655737</v>
      </c>
      <c r="N156" s="16"/>
      <c r="O156" s="16"/>
    </row>
    <row r="157" spans="1:15" ht="21.75" customHeight="1" x14ac:dyDescent="0.2">
      <c r="A157" s="7" t="s">
        <v>675</v>
      </c>
      <c r="C157" s="20">
        <v>0</v>
      </c>
      <c r="D157" s="16"/>
      <c r="E157" s="20">
        <v>0</v>
      </c>
      <c r="F157" s="16"/>
      <c r="G157" s="20">
        <v>0</v>
      </c>
      <c r="H157" s="16"/>
      <c r="I157" s="20">
        <v>15270491798</v>
      </c>
      <c r="J157" s="16"/>
      <c r="K157" s="20">
        <v>0</v>
      </c>
      <c r="L157" s="16"/>
      <c r="M157" s="20">
        <v>15270491798</v>
      </c>
      <c r="N157" s="16"/>
      <c r="O157" s="16"/>
    </row>
    <row r="158" spans="1:15" ht="21.75" customHeight="1" x14ac:dyDescent="0.2">
      <c r="A158" s="7" t="s">
        <v>676</v>
      </c>
      <c r="C158" s="20">
        <v>0</v>
      </c>
      <c r="D158" s="16"/>
      <c r="E158" s="20">
        <v>0</v>
      </c>
      <c r="F158" s="16"/>
      <c r="G158" s="20">
        <v>0</v>
      </c>
      <c r="H158" s="16"/>
      <c r="I158" s="20">
        <v>6639344250</v>
      </c>
      <c r="J158" s="16"/>
      <c r="K158" s="20">
        <v>0</v>
      </c>
      <c r="L158" s="16"/>
      <c r="M158" s="20">
        <v>6639344250</v>
      </c>
      <c r="N158" s="16"/>
      <c r="O158" s="16"/>
    </row>
    <row r="159" spans="1:15" ht="21.75" customHeight="1" x14ac:dyDescent="0.2">
      <c r="A159" s="7" t="s">
        <v>677</v>
      </c>
      <c r="C159" s="20">
        <v>0</v>
      </c>
      <c r="D159" s="16"/>
      <c r="E159" s="20">
        <v>0</v>
      </c>
      <c r="F159" s="16"/>
      <c r="G159" s="20">
        <v>0</v>
      </c>
      <c r="H159" s="16"/>
      <c r="I159" s="20">
        <v>18073770491</v>
      </c>
      <c r="J159" s="16"/>
      <c r="K159" s="20">
        <v>0</v>
      </c>
      <c r="L159" s="16"/>
      <c r="M159" s="20">
        <v>18073770491</v>
      </c>
      <c r="N159" s="16"/>
      <c r="O159" s="16"/>
    </row>
    <row r="160" spans="1:15" ht="21.75" customHeight="1" x14ac:dyDescent="0.2">
      <c r="A160" s="7" t="s">
        <v>678</v>
      </c>
      <c r="C160" s="20">
        <v>0</v>
      </c>
      <c r="D160" s="16"/>
      <c r="E160" s="20">
        <v>0</v>
      </c>
      <c r="F160" s="16"/>
      <c r="G160" s="20">
        <v>0</v>
      </c>
      <c r="H160" s="16"/>
      <c r="I160" s="20">
        <v>8483606557</v>
      </c>
      <c r="J160" s="16"/>
      <c r="K160" s="20">
        <v>0</v>
      </c>
      <c r="L160" s="16"/>
      <c r="M160" s="20">
        <v>8483606557</v>
      </c>
      <c r="N160" s="16"/>
      <c r="O160" s="16"/>
    </row>
    <row r="161" spans="1:15" ht="21.75" customHeight="1" x14ac:dyDescent="0.2">
      <c r="A161" s="7" t="s">
        <v>393</v>
      </c>
      <c r="C161" s="20">
        <v>0</v>
      </c>
      <c r="D161" s="16"/>
      <c r="E161" s="20">
        <v>0</v>
      </c>
      <c r="F161" s="16"/>
      <c r="G161" s="20">
        <v>0</v>
      </c>
      <c r="H161" s="16"/>
      <c r="I161" s="20">
        <v>11434426229</v>
      </c>
      <c r="J161" s="16"/>
      <c r="K161" s="20">
        <v>0</v>
      </c>
      <c r="L161" s="16"/>
      <c r="M161" s="20">
        <v>11434426229</v>
      </c>
      <c r="N161" s="16"/>
      <c r="O161" s="16"/>
    </row>
    <row r="162" spans="1:15" ht="21.75" customHeight="1" x14ac:dyDescent="0.2">
      <c r="A162" s="7" t="s">
        <v>679</v>
      </c>
      <c r="C162" s="20">
        <v>0</v>
      </c>
      <c r="D162" s="16"/>
      <c r="E162" s="20">
        <v>0</v>
      </c>
      <c r="F162" s="16"/>
      <c r="G162" s="20">
        <v>0</v>
      </c>
      <c r="H162" s="16"/>
      <c r="I162" s="20">
        <v>8778688514</v>
      </c>
      <c r="J162" s="16"/>
      <c r="K162" s="20">
        <v>0</v>
      </c>
      <c r="L162" s="16"/>
      <c r="M162" s="20">
        <v>8778688514</v>
      </c>
      <c r="N162" s="16"/>
      <c r="O162" s="16"/>
    </row>
    <row r="163" spans="1:15" ht="21.75" customHeight="1" x14ac:dyDescent="0.2">
      <c r="A163" s="7" t="s">
        <v>417</v>
      </c>
      <c r="C163" s="20">
        <v>3328767120</v>
      </c>
      <c r="D163" s="16"/>
      <c r="E163" s="20">
        <v>-147633</v>
      </c>
      <c r="F163" s="16"/>
      <c r="G163" s="20">
        <v>3328914753</v>
      </c>
      <c r="H163" s="16"/>
      <c r="I163" s="20">
        <v>40556388804</v>
      </c>
      <c r="J163" s="16"/>
      <c r="K163" s="20">
        <v>16404</v>
      </c>
      <c r="L163" s="16"/>
      <c r="M163" s="20">
        <v>40556372400</v>
      </c>
      <c r="N163" s="16"/>
      <c r="O163" s="16"/>
    </row>
    <row r="164" spans="1:15" ht="21.75" customHeight="1" x14ac:dyDescent="0.2">
      <c r="A164" s="7" t="s">
        <v>680</v>
      </c>
      <c r="C164" s="20">
        <v>0</v>
      </c>
      <c r="D164" s="16"/>
      <c r="E164" s="20">
        <v>0</v>
      </c>
      <c r="F164" s="16"/>
      <c r="G164" s="20">
        <v>0</v>
      </c>
      <c r="H164" s="16"/>
      <c r="I164" s="20">
        <v>19032786807</v>
      </c>
      <c r="J164" s="16"/>
      <c r="K164" s="20">
        <v>0</v>
      </c>
      <c r="L164" s="16"/>
      <c r="M164" s="20">
        <v>19032786807</v>
      </c>
      <c r="N164" s="16"/>
      <c r="O164" s="16"/>
    </row>
    <row r="165" spans="1:15" ht="21.75" customHeight="1" x14ac:dyDescent="0.2">
      <c r="A165" s="7" t="s">
        <v>650</v>
      </c>
      <c r="C165" s="20">
        <v>0</v>
      </c>
      <c r="D165" s="16"/>
      <c r="E165" s="20">
        <v>0</v>
      </c>
      <c r="F165" s="16"/>
      <c r="G165" s="20">
        <v>0</v>
      </c>
      <c r="H165" s="16"/>
      <c r="I165" s="20">
        <v>16229508196</v>
      </c>
      <c r="J165" s="16"/>
      <c r="K165" s="20">
        <v>0</v>
      </c>
      <c r="L165" s="16"/>
      <c r="M165" s="20">
        <v>16229508196</v>
      </c>
      <c r="N165" s="16"/>
      <c r="O165" s="16"/>
    </row>
    <row r="166" spans="1:15" ht="21.75" customHeight="1" x14ac:dyDescent="0.2">
      <c r="A166" s="7" t="s">
        <v>681</v>
      </c>
      <c r="C166" s="20">
        <v>0</v>
      </c>
      <c r="D166" s="16"/>
      <c r="E166" s="20">
        <v>0</v>
      </c>
      <c r="F166" s="16"/>
      <c r="G166" s="20">
        <v>0</v>
      </c>
      <c r="H166" s="16"/>
      <c r="I166" s="20">
        <v>4721311472</v>
      </c>
      <c r="J166" s="16"/>
      <c r="K166" s="20">
        <v>0</v>
      </c>
      <c r="L166" s="16"/>
      <c r="M166" s="20">
        <v>4721311472</v>
      </c>
      <c r="N166" s="16"/>
      <c r="O166" s="16"/>
    </row>
    <row r="167" spans="1:15" ht="21.75" customHeight="1" x14ac:dyDescent="0.2">
      <c r="A167" s="7" t="s">
        <v>664</v>
      </c>
      <c r="C167" s="20">
        <v>0</v>
      </c>
      <c r="D167" s="16"/>
      <c r="E167" s="20">
        <v>0</v>
      </c>
      <c r="F167" s="16"/>
      <c r="G167" s="20">
        <v>0</v>
      </c>
      <c r="H167" s="16"/>
      <c r="I167" s="20">
        <v>100892076480</v>
      </c>
      <c r="J167" s="16"/>
      <c r="K167" s="20">
        <v>192142809</v>
      </c>
      <c r="L167" s="16"/>
      <c r="M167" s="20">
        <v>100699933671</v>
      </c>
      <c r="N167" s="16"/>
      <c r="O167" s="16"/>
    </row>
    <row r="168" spans="1:15" ht="21.75" customHeight="1" x14ac:dyDescent="0.2">
      <c r="A168" s="7" t="s">
        <v>682</v>
      </c>
      <c r="C168" s="20">
        <v>0</v>
      </c>
      <c r="D168" s="16"/>
      <c r="E168" s="20">
        <v>0</v>
      </c>
      <c r="F168" s="16"/>
      <c r="G168" s="20">
        <v>0</v>
      </c>
      <c r="H168" s="16"/>
      <c r="I168" s="20">
        <v>9442622944</v>
      </c>
      <c r="J168" s="16"/>
      <c r="K168" s="20">
        <v>0</v>
      </c>
      <c r="L168" s="16"/>
      <c r="M168" s="20">
        <v>9442622944</v>
      </c>
      <c r="N168" s="16"/>
      <c r="O168" s="16"/>
    </row>
    <row r="169" spans="1:15" ht="21.75" customHeight="1" x14ac:dyDescent="0.2">
      <c r="A169" s="7" t="s">
        <v>418</v>
      </c>
      <c r="C169" s="20">
        <v>11095890390</v>
      </c>
      <c r="D169" s="16"/>
      <c r="E169" s="20">
        <v>-510337</v>
      </c>
      <c r="F169" s="16"/>
      <c r="G169" s="20">
        <v>11096400727</v>
      </c>
      <c r="H169" s="16"/>
      <c r="I169" s="20">
        <v>135187963038</v>
      </c>
      <c r="J169" s="16"/>
      <c r="K169" s="20">
        <v>36453</v>
      </c>
      <c r="L169" s="16"/>
      <c r="M169" s="20">
        <v>135187926585</v>
      </c>
      <c r="N169" s="16"/>
      <c r="O169" s="16"/>
    </row>
    <row r="170" spans="1:15" ht="21.75" customHeight="1" x14ac:dyDescent="0.2">
      <c r="A170" s="7" t="s">
        <v>419</v>
      </c>
      <c r="C170" s="20">
        <v>11095890390</v>
      </c>
      <c r="D170" s="16"/>
      <c r="E170" s="20">
        <v>-510337</v>
      </c>
      <c r="F170" s="16"/>
      <c r="G170" s="20">
        <v>11096400727</v>
      </c>
      <c r="H170" s="16"/>
      <c r="I170" s="20">
        <v>135187963038</v>
      </c>
      <c r="J170" s="16"/>
      <c r="K170" s="20">
        <v>36453</v>
      </c>
      <c r="L170" s="16"/>
      <c r="M170" s="20">
        <v>135187926585</v>
      </c>
      <c r="N170" s="16"/>
      <c r="O170" s="16"/>
    </row>
    <row r="171" spans="1:15" ht="21.75" customHeight="1" x14ac:dyDescent="0.2">
      <c r="A171" s="7" t="s">
        <v>420</v>
      </c>
      <c r="C171" s="20">
        <v>11095890390</v>
      </c>
      <c r="D171" s="16"/>
      <c r="E171" s="20">
        <v>-510337</v>
      </c>
      <c r="F171" s="16"/>
      <c r="G171" s="20">
        <v>11096400727</v>
      </c>
      <c r="H171" s="16"/>
      <c r="I171" s="20">
        <v>135187963038</v>
      </c>
      <c r="J171" s="16"/>
      <c r="K171" s="20">
        <v>36453</v>
      </c>
      <c r="L171" s="16"/>
      <c r="M171" s="20">
        <v>135187926585</v>
      </c>
      <c r="N171" s="16"/>
      <c r="O171" s="16"/>
    </row>
    <row r="172" spans="1:15" ht="21.75" customHeight="1" x14ac:dyDescent="0.2">
      <c r="A172" s="7" t="s">
        <v>491</v>
      </c>
      <c r="C172" s="20">
        <v>0</v>
      </c>
      <c r="D172" s="16"/>
      <c r="E172" s="20">
        <v>0</v>
      </c>
      <c r="F172" s="16"/>
      <c r="G172" s="20">
        <v>0</v>
      </c>
      <c r="H172" s="16"/>
      <c r="I172" s="20">
        <v>2581967213</v>
      </c>
      <c r="J172" s="16"/>
      <c r="K172" s="20">
        <v>0</v>
      </c>
      <c r="L172" s="16"/>
      <c r="M172" s="20">
        <v>2581967213</v>
      </c>
      <c r="N172" s="16"/>
      <c r="O172" s="16"/>
    </row>
    <row r="173" spans="1:15" ht="21.75" customHeight="1" x14ac:dyDescent="0.2">
      <c r="A173" s="7" t="s">
        <v>421</v>
      </c>
      <c r="C173" s="20">
        <v>11095890390</v>
      </c>
      <c r="D173" s="16"/>
      <c r="E173" s="20">
        <v>-510337</v>
      </c>
      <c r="F173" s="16"/>
      <c r="G173" s="20">
        <v>11096400727</v>
      </c>
      <c r="H173" s="16"/>
      <c r="I173" s="20">
        <v>135187963038</v>
      </c>
      <c r="J173" s="16"/>
      <c r="K173" s="20">
        <v>36453</v>
      </c>
      <c r="L173" s="16"/>
      <c r="M173" s="20">
        <v>135187926585</v>
      </c>
      <c r="N173" s="16"/>
      <c r="O173" s="16"/>
    </row>
    <row r="174" spans="1:15" ht="21.75" customHeight="1" x14ac:dyDescent="0.2">
      <c r="A174" s="7" t="s">
        <v>683</v>
      </c>
      <c r="C174" s="20">
        <v>0</v>
      </c>
      <c r="D174" s="16"/>
      <c r="E174" s="20">
        <v>0</v>
      </c>
      <c r="F174" s="16"/>
      <c r="G174" s="20">
        <v>0</v>
      </c>
      <c r="H174" s="16"/>
      <c r="I174" s="20">
        <v>290013661092</v>
      </c>
      <c r="J174" s="16"/>
      <c r="K174" s="20">
        <v>39396188</v>
      </c>
      <c r="L174" s="16"/>
      <c r="M174" s="20">
        <v>289974264904</v>
      </c>
      <c r="N174" s="16"/>
      <c r="O174" s="16"/>
    </row>
    <row r="175" spans="1:15" ht="21.75" customHeight="1" x14ac:dyDescent="0.2">
      <c r="A175" s="7" t="s">
        <v>459</v>
      </c>
      <c r="C175" s="20">
        <v>0</v>
      </c>
      <c r="D175" s="16"/>
      <c r="E175" s="20">
        <v>0</v>
      </c>
      <c r="F175" s="16"/>
      <c r="G175" s="20">
        <v>0</v>
      </c>
      <c r="H175" s="16"/>
      <c r="I175" s="20">
        <v>73524590100</v>
      </c>
      <c r="J175" s="16"/>
      <c r="K175" s="20">
        <v>15758475</v>
      </c>
      <c r="L175" s="16"/>
      <c r="M175" s="20">
        <v>73508831625</v>
      </c>
      <c r="N175" s="16"/>
      <c r="O175" s="16"/>
    </row>
    <row r="176" spans="1:15" ht="21.75" customHeight="1" x14ac:dyDescent="0.2">
      <c r="A176" s="7" t="s">
        <v>684</v>
      </c>
      <c r="C176" s="20">
        <v>0</v>
      </c>
      <c r="D176" s="16"/>
      <c r="E176" s="20">
        <v>0</v>
      </c>
      <c r="F176" s="16"/>
      <c r="G176" s="20">
        <v>0</v>
      </c>
      <c r="H176" s="16"/>
      <c r="I176" s="20">
        <v>122540983590</v>
      </c>
      <c r="J176" s="16"/>
      <c r="K176" s="20">
        <v>78792375</v>
      </c>
      <c r="L176" s="16"/>
      <c r="M176" s="20">
        <v>122462191215</v>
      </c>
      <c r="N176" s="16"/>
      <c r="O176" s="16"/>
    </row>
    <row r="177" spans="1:15" ht="21.75" customHeight="1" x14ac:dyDescent="0.2">
      <c r="A177" s="7" t="s">
        <v>685</v>
      </c>
      <c r="C177" s="20">
        <v>0</v>
      </c>
      <c r="D177" s="16"/>
      <c r="E177" s="20">
        <v>0</v>
      </c>
      <c r="F177" s="16"/>
      <c r="G177" s="20">
        <v>0</v>
      </c>
      <c r="H177" s="16"/>
      <c r="I177" s="20">
        <v>177275956270</v>
      </c>
      <c r="J177" s="16"/>
      <c r="K177" s="20">
        <v>48851281</v>
      </c>
      <c r="L177" s="16"/>
      <c r="M177" s="20">
        <v>177227104989</v>
      </c>
      <c r="N177" s="16"/>
      <c r="O177" s="16"/>
    </row>
    <row r="178" spans="1:15" ht="21.75" customHeight="1" x14ac:dyDescent="0.2">
      <c r="A178" s="7" t="s">
        <v>686</v>
      </c>
      <c r="C178" s="20">
        <v>0</v>
      </c>
      <c r="D178" s="16"/>
      <c r="E178" s="20">
        <v>0</v>
      </c>
      <c r="F178" s="16"/>
      <c r="G178" s="20">
        <v>0</v>
      </c>
      <c r="H178" s="16"/>
      <c r="I178" s="20">
        <v>290013661092</v>
      </c>
      <c r="J178" s="16"/>
      <c r="K178" s="20">
        <v>39396188</v>
      </c>
      <c r="L178" s="16"/>
      <c r="M178" s="20">
        <v>289974264904</v>
      </c>
      <c r="N178" s="16"/>
      <c r="O178" s="16"/>
    </row>
    <row r="179" spans="1:15" ht="21.75" customHeight="1" x14ac:dyDescent="0.2">
      <c r="A179" s="7" t="s">
        <v>687</v>
      </c>
      <c r="C179" s="20">
        <v>0</v>
      </c>
      <c r="D179" s="16"/>
      <c r="E179" s="20">
        <v>0</v>
      </c>
      <c r="F179" s="16"/>
      <c r="G179" s="20">
        <v>0</v>
      </c>
      <c r="H179" s="16"/>
      <c r="I179" s="20">
        <v>73524590160</v>
      </c>
      <c r="J179" s="16"/>
      <c r="K179" s="20">
        <v>47275433</v>
      </c>
      <c r="L179" s="16"/>
      <c r="M179" s="20">
        <v>73477314727</v>
      </c>
      <c r="N179" s="16"/>
      <c r="O179" s="16"/>
    </row>
    <row r="180" spans="1:15" ht="21.75" customHeight="1" x14ac:dyDescent="0.2">
      <c r="A180" s="7" t="s">
        <v>688</v>
      </c>
      <c r="C180" s="20">
        <v>0</v>
      </c>
      <c r="D180" s="16"/>
      <c r="E180" s="20">
        <v>0</v>
      </c>
      <c r="F180" s="16"/>
      <c r="G180" s="20">
        <v>0</v>
      </c>
      <c r="H180" s="16"/>
      <c r="I180" s="20">
        <v>46565573760</v>
      </c>
      <c r="J180" s="16"/>
      <c r="K180" s="20">
        <v>29941103</v>
      </c>
      <c r="L180" s="16"/>
      <c r="M180" s="20">
        <v>46535632657</v>
      </c>
      <c r="N180" s="16"/>
      <c r="O180" s="16"/>
    </row>
    <row r="181" spans="1:15" ht="21.75" customHeight="1" x14ac:dyDescent="0.2">
      <c r="A181" s="7" t="s">
        <v>689</v>
      </c>
      <c r="C181" s="20">
        <v>0</v>
      </c>
      <c r="D181" s="16"/>
      <c r="E181" s="20">
        <v>0</v>
      </c>
      <c r="F181" s="16"/>
      <c r="G181" s="20">
        <v>0</v>
      </c>
      <c r="H181" s="16"/>
      <c r="I181" s="20">
        <v>12393442600</v>
      </c>
      <c r="J181" s="16"/>
      <c r="K181" s="20">
        <v>0</v>
      </c>
      <c r="L181" s="16"/>
      <c r="M181" s="20">
        <v>12393442600</v>
      </c>
      <c r="N181" s="16"/>
      <c r="O181" s="16"/>
    </row>
    <row r="182" spans="1:15" ht="21.75" customHeight="1" x14ac:dyDescent="0.2">
      <c r="A182" s="7" t="s">
        <v>458</v>
      </c>
      <c r="C182" s="20">
        <v>0</v>
      </c>
      <c r="D182" s="16"/>
      <c r="E182" s="20">
        <v>0</v>
      </c>
      <c r="F182" s="16"/>
      <c r="G182" s="20">
        <v>0</v>
      </c>
      <c r="H182" s="16"/>
      <c r="I182" s="20">
        <v>13426229488</v>
      </c>
      <c r="J182" s="16"/>
      <c r="K182" s="20">
        <v>0</v>
      </c>
      <c r="L182" s="16"/>
      <c r="M182" s="20">
        <v>13426229488</v>
      </c>
      <c r="N182" s="16"/>
      <c r="O182" s="16"/>
    </row>
    <row r="183" spans="1:15" ht="21.75" customHeight="1" x14ac:dyDescent="0.2">
      <c r="A183" s="7" t="s">
        <v>491</v>
      </c>
      <c r="C183" s="20">
        <v>0</v>
      </c>
      <c r="D183" s="16"/>
      <c r="E183" s="20">
        <v>0</v>
      </c>
      <c r="F183" s="16"/>
      <c r="G183" s="20">
        <v>0</v>
      </c>
      <c r="H183" s="16"/>
      <c r="I183" s="20">
        <v>2478688520</v>
      </c>
      <c r="J183" s="16"/>
      <c r="K183" s="20">
        <v>0</v>
      </c>
      <c r="L183" s="16"/>
      <c r="M183" s="20">
        <v>2478688520</v>
      </c>
      <c r="N183" s="16"/>
      <c r="O183" s="16"/>
    </row>
    <row r="184" spans="1:15" ht="21.75" customHeight="1" x14ac:dyDescent="0.2">
      <c r="A184" s="7" t="s">
        <v>690</v>
      </c>
      <c r="C184" s="20">
        <v>0</v>
      </c>
      <c r="D184" s="16"/>
      <c r="E184" s="20">
        <v>0</v>
      </c>
      <c r="F184" s="16"/>
      <c r="G184" s="20">
        <v>0</v>
      </c>
      <c r="H184" s="16"/>
      <c r="I184" s="20">
        <v>24270491774</v>
      </c>
      <c r="J184" s="16"/>
      <c r="K184" s="20">
        <v>0</v>
      </c>
      <c r="L184" s="16"/>
      <c r="M184" s="20">
        <v>24270491774</v>
      </c>
      <c r="N184" s="16"/>
      <c r="O184" s="16"/>
    </row>
    <row r="185" spans="1:15" ht="21.75" customHeight="1" x14ac:dyDescent="0.2">
      <c r="A185" s="7" t="s">
        <v>691</v>
      </c>
      <c r="C185" s="20">
        <v>0</v>
      </c>
      <c r="D185" s="16"/>
      <c r="E185" s="20">
        <v>0</v>
      </c>
      <c r="F185" s="16"/>
      <c r="G185" s="20">
        <v>0</v>
      </c>
      <c r="H185" s="16"/>
      <c r="I185" s="20">
        <v>14459016376</v>
      </c>
      <c r="J185" s="16"/>
      <c r="K185" s="20">
        <v>0</v>
      </c>
      <c r="L185" s="16"/>
      <c r="M185" s="20">
        <v>14459016376</v>
      </c>
      <c r="N185" s="16"/>
      <c r="O185" s="16"/>
    </row>
    <row r="186" spans="1:15" ht="21.75" customHeight="1" x14ac:dyDescent="0.2">
      <c r="A186" s="7" t="s">
        <v>656</v>
      </c>
      <c r="C186" s="20">
        <v>0</v>
      </c>
      <c r="D186" s="16"/>
      <c r="E186" s="20">
        <v>0</v>
      </c>
      <c r="F186" s="16"/>
      <c r="G186" s="20">
        <v>0</v>
      </c>
      <c r="H186" s="16"/>
      <c r="I186" s="20">
        <v>195599999958</v>
      </c>
      <c r="J186" s="16"/>
      <c r="K186" s="20">
        <v>110452056</v>
      </c>
      <c r="L186" s="16"/>
      <c r="M186" s="20">
        <v>195489547902</v>
      </c>
      <c r="N186" s="16"/>
      <c r="O186" s="16"/>
    </row>
    <row r="187" spans="1:15" ht="21.75" customHeight="1" x14ac:dyDescent="0.2">
      <c r="A187" s="7" t="s">
        <v>484</v>
      </c>
      <c r="C187" s="20">
        <v>0</v>
      </c>
      <c r="D187" s="16"/>
      <c r="E187" s="20">
        <v>0</v>
      </c>
      <c r="F187" s="16"/>
      <c r="G187" s="20">
        <v>0</v>
      </c>
      <c r="H187" s="16"/>
      <c r="I187" s="20">
        <v>78688524576</v>
      </c>
      <c r="J187" s="16"/>
      <c r="K187" s="20">
        <v>5165314</v>
      </c>
      <c r="L187" s="16"/>
      <c r="M187" s="20">
        <v>78683359262</v>
      </c>
      <c r="N187" s="16"/>
      <c r="O187" s="16"/>
    </row>
    <row r="188" spans="1:15" ht="21.75" customHeight="1" x14ac:dyDescent="0.2">
      <c r="A188" s="7" t="s">
        <v>692</v>
      </c>
      <c r="C188" s="20">
        <v>0</v>
      </c>
      <c r="D188" s="16"/>
      <c r="E188" s="20">
        <v>0</v>
      </c>
      <c r="F188" s="16"/>
      <c r="G188" s="20">
        <v>0</v>
      </c>
      <c r="H188" s="16"/>
      <c r="I188" s="20">
        <v>29508196720</v>
      </c>
      <c r="J188" s="16"/>
      <c r="K188" s="20">
        <v>0</v>
      </c>
      <c r="L188" s="16"/>
      <c r="M188" s="20">
        <v>29508196720</v>
      </c>
      <c r="N188" s="16"/>
      <c r="O188" s="16"/>
    </row>
    <row r="189" spans="1:15" ht="21.75" customHeight="1" x14ac:dyDescent="0.2">
      <c r="A189" s="7" t="s">
        <v>693</v>
      </c>
      <c r="C189" s="20">
        <v>0</v>
      </c>
      <c r="D189" s="16"/>
      <c r="E189" s="20">
        <v>0</v>
      </c>
      <c r="F189" s="16"/>
      <c r="G189" s="20">
        <v>0</v>
      </c>
      <c r="H189" s="16"/>
      <c r="I189" s="20">
        <v>36516393441</v>
      </c>
      <c r="J189" s="16"/>
      <c r="K189" s="20">
        <v>0</v>
      </c>
      <c r="L189" s="16"/>
      <c r="M189" s="20">
        <v>36516393441</v>
      </c>
      <c r="N189" s="16"/>
      <c r="O189" s="16"/>
    </row>
    <row r="190" spans="1:15" ht="21.75" customHeight="1" x14ac:dyDescent="0.2">
      <c r="A190" s="7" t="s">
        <v>694</v>
      </c>
      <c r="C190" s="20">
        <v>0</v>
      </c>
      <c r="D190" s="16"/>
      <c r="E190" s="20">
        <v>0</v>
      </c>
      <c r="F190" s="16"/>
      <c r="G190" s="20">
        <v>0</v>
      </c>
      <c r="H190" s="16"/>
      <c r="I190" s="20">
        <v>30245901638</v>
      </c>
      <c r="J190" s="16"/>
      <c r="K190" s="20">
        <v>0</v>
      </c>
      <c r="L190" s="16"/>
      <c r="M190" s="20">
        <v>30245901638</v>
      </c>
      <c r="N190" s="16"/>
      <c r="O190" s="16"/>
    </row>
    <row r="191" spans="1:15" ht="21.75" customHeight="1" x14ac:dyDescent="0.2">
      <c r="A191" s="7" t="s">
        <v>422</v>
      </c>
      <c r="C191" s="20">
        <v>11095890390</v>
      </c>
      <c r="D191" s="16"/>
      <c r="E191" s="20">
        <v>-273395</v>
      </c>
      <c r="F191" s="16"/>
      <c r="G191" s="20">
        <v>11096163785</v>
      </c>
      <c r="H191" s="16"/>
      <c r="I191" s="20">
        <v>212683359408</v>
      </c>
      <c r="J191" s="16"/>
      <c r="K191" s="20">
        <v>273395</v>
      </c>
      <c r="L191" s="16"/>
      <c r="M191" s="20">
        <v>212683086013</v>
      </c>
      <c r="N191" s="16"/>
      <c r="O191" s="16"/>
    </row>
    <row r="192" spans="1:15" ht="21.75" customHeight="1" x14ac:dyDescent="0.2">
      <c r="A192" s="7" t="s">
        <v>695</v>
      </c>
      <c r="C192" s="20">
        <v>0</v>
      </c>
      <c r="D192" s="16"/>
      <c r="E192" s="20">
        <v>0</v>
      </c>
      <c r="F192" s="16"/>
      <c r="G192" s="20">
        <v>0</v>
      </c>
      <c r="H192" s="16"/>
      <c r="I192" s="20">
        <v>15122950819</v>
      </c>
      <c r="J192" s="16"/>
      <c r="K192" s="20">
        <v>0</v>
      </c>
      <c r="L192" s="16"/>
      <c r="M192" s="20">
        <v>15122950819</v>
      </c>
      <c r="N192" s="16"/>
      <c r="O192" s="16"/>
    </row>
    <row r="193" spans="1:15" ht="21.75" customHeight="1" x14ac:dyDescent="0.2">
      <c r="A193" s="7" t="s">
        <v>453</v>
      </c>
      <c r="C193" s="20">
        <v>0</v>
      </c>
      <c r="D193" s="16"/>
      <c r="E193" s="20">
        <v>0</v>
      </c>
      <c r="F193" s="16"/>
      <c r="G193" s="20">
        <v>0</v>
      </c>
      <c r="H193" s="16"/>
      <c r="I193" s="20">
        <v>29508196720</v>
      </c>
      <c r="J193" s="16"/>
      <c r="K193" s="20">
        <v>0</v>
      </c>
      <c r="L193" s="16"/>
      <c r="M193" s="20">
        <v>29508196720</v>
      </c>
      <c r="N193" s="16"/>
      <c r="O193" s="16"/>
    </row>
    <row r="194" spans="1:15" ht="21.75" customHeight="1" x14ac:dyDescent="0.2">
      <c r="A194" s="7" t="s">
        <v>447</v>
      </c>
      <c r="C194" s="20">
        <v>0</v>
      </c>
      <c r="D194" s="16"/>
      <c r="E194" s="20">
        <v>0</v>
      </c>
      <c r="F194" s="16"/>
      <c r="G194" s="20">
        <v>0</v>
      </c>
      <c r="H194" s="16"/>
      <c r="I194" s="20">
        <v>28770491802</v>
      </c>
      <c r="J194" s="16"/>
      <c r="K194" s="20">
        <v>0</v>
      </c>
      <c r="L194" s="16"/>
      <c r="M194" s="20">
        <v>28770491802</v>
      </c>
      <c r="N194" s="16"/>
      <c r="O194" s="16"/>
    </row>
    <row r="195" spans="1:15" ht="21.75" customHeight="1" x14ac:dyDescent="0.2">
      <c r="A195" s="7" t="s">
        <v>693</v>
      </c>
      <c r="C195" s="20">
        <v>0</v>
      </c>
      <c r="D195" s="16"/>
      <c r="E195" s="20">
        <v>0</v>
      </c>
      <c r="F195" s="16"/>
      <c r="G195" s="20">
        <v>0</v>
      </c>
      <c r="H195" s="16"/>
      <c r="I195" s="20">
        <v>20139344238</v>
      </c>
      <c r="J195" s="16"/>
      <c r="K195" s="20">
        <v>0</v>
      </c>
      <c r="L195" s="16"/>
      <c r="M195" s="20">
        <v>20139344238</v>
      </c>
      <c r="N195" s="16"/>
      <c r="O195" s="16"/>
    </row>
    <row r="196" spans="1:15" ht="21.75" customHeight="1" x14ac:dyDescent="0.2">
      <c r="A196" s="7" t="s">
        <v>664</v>
      </c>
      <c r="C196" s="20">
        <v>0</v>
      </c>
      <c r="D196" s="16"/>
      <c r="E196" s="20">
        <v>0</v>
      </c>
      <c r="F196" s="16"/>
      <c r="G196" s="20">
        <v>0</v>
      </c>
      <c r="H196" s="16"/>
      <c r="I196" s="20">
        <v>104159836060</v>
      </c>
      <c r="J196" s="16"/>
      <c r="K196" s="20">
        <v>0</v>
      </c>
      <c r="L196" s="16"/>
      <c r="M196" s="20">
        <v>104159836060</v>
      </c>
      <c r="N196" s="16"/>
      <c r="O196" s="16"/>
    </row>
    <row r="197" spans="1:15" ht="21.75" customHeight="1" x14ac:dyDescent="0.2">
      <c r="A197" s="7" t="s">
        <v>696</v>
      </c>
      <c r="C197" s="20">
        <v>0</v>
      </c>
      <c r="D197" s="16"/>
      <c r="E197" s="20">
        <v>0</v>
      </c>
      <c r="F197" s="16"/>
      <c r="G197" s="20">
        <v>0</v>
      </c>
      <c r="H197" s="16"/>
      <c r="I197" s="20">
        <v>45737704916</v>
      </c>
      <c r="J197" s="16"/>
      <c r="K197" s="20">
        <v>0</v>
      </c>
      <c r="L197" s="16"/>
      <c r="M197" s="20">
        <v>45737704916</v>
      </c>
      <c r="N197" s="16"/>
      <c r="O197" s="16"/>
    </row>
    <row r="198" spans="1:15" ht="21.75" customHeight="1" x14ac:dyDescent="0.2">
      <c r="A198" s="7" t="s">
        <v>697</v>
      </c>
      <c r="C198" s="20">
        <v>0</v>
      </c>
      <c r="D198" s="16"/>
      <c r="E198" s="20">
        <v>0</v>
      </c>
      <c r="F198" s="16"/>
      <c r="G198" s="20">
        <v>0</v>
      </c>
      <c r="H198" s="16"/>
      <c r="I198" s="20">
        <v>8852459010</v>
      </c>
      <c r="J198" s="16"/>
      <c r="K198" s="20">
        <v>0</v>
      </c>
      <c r="L198" s="16"/>
      <c r="M198" s="20">
        <v>8852459010</v>
      </c>
      <c r="N198" s="16"/>
      <c r="O198" s="16"/>
    </row>
    <row r="199" spans="1:15" ht="21.75" customHeight="1" x14ac:dyDescent="0.2">
      <c r="A199" s="7" t="s">
        <v>698</v>
      </c>
      <c r="C199" s="20">
        <v>0</v>
      </c>
      <c r="D199" s="16"/>
      <c r="E199" s="20">
        <v>0</v>
      </c>
      <c r="F199" s="16"/>
      <c r="G199" s="20">
        <v>0</v>
      </c>
      <c r="H199" s="16"/>
      <c r="I199" s="20">
        <v>13647540983</v>
      </c>
      <c r="J199" s="16"/>
      <c r="K199" s="20">
        <v>0</v>
      </c>
      <c r="L199" s="16"/>
      <c r="M199" s="20">
        <v>13647540983</v>
      </c>
      <c r="N199" s="16"/>
      <c r="O199" s="16"/>
    </row>
    <row r="200" spans="1:15" ht="21.75" customHeight="1" x14ac:dyDescent="0.2">
      <c r="A200" s="7" t="s">
        <v>677</v>
      </c>
      <c r="C200" s="20">
        <v>0</v>
      </c>
      <c r="D200" s="16"/>
      <c r="E200" s="20">
        <v>0</v>
      </c>
      <c r="F200" s="16"/>
      <c r="G200" s="20">
        <v>0</v>
      </c>
      <c r="H200" s="16"/>
      <c r="I200" s="20">
        <v>31352459015</v>
      </c>
      <c r="J200" s="16"/>
      <c r="K200" s="20">
        <v>0</v>
      </c>
      <c r="L200" s="16"/>
      <c r="M200" s="20">
        <v>31352459015</v>
      </c>
      <c r="N200" s="16"/>
      <c r="O200" s="16"/>
    </row>
    <row r="201" spans="1:15" ht="21.75" customHeight="1" x14ac:dyDescent="0.2">
      <c r="A201" s="7" t="s">
        <v>699</v>
      </c>
      <c r="C201" s="20">
        <v>0</v>
      </c>
      <c r="D201" s="16"/>
      <c r="E201" s="20">
        <v>0</v>
      </c>
      <c r="F201" s="16"/>
      <c r="G201" s="20">
        <v>0</v>
      </c>
      <c r="H201" s="16"/>
      <c r="I201" s="20">
        <v>332599999941</v>
      </c>
      <c r="J201" s="16"/>
      <c r="K201" s="20">
        <v>0</v>
      </c>
      <c r="L201" s="16"/>
      <c r="M201" s="20">
        <v>332599999941</v>
      </c>
      <c r="N201" s="16"/>
      <c r="O201" s="16"/>
    </row>
    <row r="202" spans="1:15" ht="21.75" customHeight="1" x14ac:dyDescent="0.2">
      <c r="A202" s="7" t="s">
        <v>459</v>
      </c>
      <c r="C202" s="20">
        <v>0</v>
      </c>
      <c r="D202" s="16"/>
      <c r="E202" s="20">
        <v>0</v>
      </c>
      <c r="F202" s="16"/>
      <c r="G202" s="20">
        <v>0</v>
      </c>
      <c r="H202" s="16"/>
      <c r="I202" s="20">
        <v>257662841472</v>
      </c>
      <c r="J202" s="16"/>
      <c r="K202" s="20">
        <v>0</v>
      </c>
      <c r="L202" s="16"/>
      <c r="M202" s="20">
        <v>257662841472</v>
      </c>
      <c r="N202" s="16"/>
      <c r="O202" s="16"/>
    </row>
    <row r="203" spans="1:15" ht="21.75" customHeight="1" x14ac:dyDescent="0.2">
      <c r="A203" s="7" t="s">
        <v>500</v>
      </c>
      <c r="C203" s="20">
        <v>0</v>
      </c>
      <c r="D203" s="16"/>
      <c r="E203" s="20">
        <v>0</v>
      </c>
      <c r="F203" s="16"/>
      <c r="G203" s="20">
        <v>0</v>
      </c>
      <c r="H203" s="16"/>
      <c r="I203" s="20">
        <v>494426229439</v>
      </c>
      <c r="J203" s="16"/>
      <c r="K203" s="20">
        <v>0</v>
      </c>
      <c r="L203" s="16"/>
      <c r="M203" s="20">
        <v>494426229439</v>
      </c>
      <c r="N203" s="16"/>
      <c r="O203" s="16"/>
    </row>
    <row r="204" spans="1:15" ht="21.75" customHeight="1" x14ac:dyDescent="0.2">
      <c r="A204" s="7" t="s">
        <v>491</v>
      </c>
      <c r="C204" s="20">
        <v>0</v>
      </c>
      <c r="D204" s="16"/>
      <c r="E204" s="20">
        <v>0</v>
      </c>
      <c r="F204" s="16"/>
      <c r="G204" s="20">
        <v>0</v>
      </c>
      <c r="H204" s="16"/>
      <c r="I204" s="20">
        <v>29508196720</v>
      </c>
      <c r="J204" s="16"/>
      <c r="K204" s="20">
        <v>0</v>
      </c>
      <c r="L204" s="16"/>
      <c r="M204" s="20">
        <v>29508196720</v>
      </c>
      <c r="N204" s="16"/>
      <c r="O204" s="16"/>
    </row>
    <row r="205" spans="1:15" ht="21.75" customHeight="1" x14ac:dyDescent="0.2">
      <c r="A205" s="7" t="s">
        <v>700</v>
      </c>
      <c r="C205" s="20">
        <v>0</v>
      </c>
      <c r="D205" s="16"/>
      <c r="E205" s="20">
        <v>0</v>
      </c>
      <c r="F205" s="16"/>
      <c r="G205" s="20">
        <v>0</v>
      </c>
      <c r="H205" s="16"/>
      <c r="I205" s="20">
        <v>187129238546</v>
      </c>
      <c r="J205" s="16"/>
      <c r="K205" s="20">
        <v>0</v>
      </c>
      <c r="L205" s="16"/>
      <c r="M205" s="20">
        <v>187129238546</v>
      </c>
      <c r="N205" s="16"/>
      <c r="O205" s="16"/>
    </row>
    <row r="206" spans="1:15" ht="21.75" customHeight="1" x14ac:dyDescent="0.2">
      <c r="A206" s="7" t="s">
        <v>656</v>
      </c>
      <c r="C206" s="20">
        <v>0</v>
      </c>
      <c r="D206" s="16"/>
      <c r="E206" s="20">
        <v>0</v>
      </c>
      <c r="F206" s="16"/>
      <c r="G206" s="20">
        <v>0</v>
      </c>
      <c r="H206" s="16"/>
      <c r="I206" s="20">
        <v>65573770480</v>
      </c>
      <c r="J206" s="16"/>
      <c r="K206" s="20">
        <v>0</v>
      </c>
      <c r="L206" s="16"/>
      <c r="M206" s="20">
        <v>65573770480</v>
      </c>
      <c r="N206" s="16"/>
      <c r="O206" s="16"/>
    </row>
    <row r="207" spans="1:15" ht="21.75" customHeight="1" x14ac:dyDescent="0.2">
      <c r="A207" s="7" t="s">
        <v>423</v>
      </c>
      <c r="C207" s="20">
        <v>18863013690</v>
      </c>
      <c r="D207" s="16"/>
      <c r="E207" s="20">
        <v>-464771</v>
      </c>
      <c r="F207" s="16"/>
      <c r="G207" s="20">
        <v>18863478461</v>
      </c>
      <c r="H207" s="16"/>
      <c r="I207" s="20">
        <v>223549045478</v>
      </c>
      <c r="J207" s="16"/>
      <c r="K207" s="20">
        <v>464772</v>
      </c>
      <c r="L207" s="16"/>
      <c r="M207" s="20">
        <v>223548580706</v>
      </c>
      <c r="N207" s="16"/>
      <c r="O207" s="16"/>
    </row>
    <row r="208" spans="1:15" ht="21.75" customHeight="1" x14ac:dyDescent="0.2">
      <c r="A208" s="7" t="s">
        <v>646</v>
      </c>
      <c r="C208" s="20">
        <v>0</v>
      </c>
      <c r="D208" s="16"/>
      <c r="E208" s="20">
        <v>0</v>
      </c>
      <c r="F208" s="16"/>
      <c r="G208" s="20">
        <v>0</v>
      </c>
      <c r="H208" s="16"/>
      <c r="I208" s="20">
        <v>85696721294</v>
      </c>
      <c r="J208" s="16"/>
      <c r="K208" s="20">
        <v>0</v>
      </c>
      <c r="L208" s="16"/>
      <c r="M208" s="20">
        <v>85696721294</v>
      </c>
      <c r="N208" s="16"/>
      <c r="O208" s="16"/>
    </row>
    <row r="209" spans="1:15" ht="21.75" customHeight="1" x14ac:dyDescent="0.2">
      <c r="A209" s="7" t="s">
        <v>424</v>
      </c>
      <c r="C209" s="20">
        <v>5547945180</v>
      </c>
      <c r="D209" s="16"/>
      <c r="E209" s="20">
        <v>-136697</v>
      </c>
      <c r="F209" s="16"/>
      <c r="G209" s="20">
        <v>5548081877</v>
      </c>
      <c r="H209" s="16"/>
      <c r="I209" s="20">
        <v>65565292817</v>
      </c>
      <c r="J209" s="16"/>
      <c r="K209" s="20">
        <v>136698</v>
      </c>
      <c r="L209" s="16"/>
      <c r="M209" s="20">
        <v>65565156119</v>
      </c>
      <c r="N209" s="16"/>
      <c r="O209" s="16"/>
    </row>
    <row r="210" spans="1:15" ht="21.75" customHeight="1" x14ac:dyDescent="0.2">
      <c r="A210" s="7" t="s">
        <v>425</v>
      </c>
      <c r="C210" s="20">
        <v>5547945180</v>
      </c>
      <c r="D210" s="16"/>
      <c r="E210" s="20">
        <v>-136697</v>
      </c>
      <c r="F210" s="16"/>
      <c r="G210" s="20">
        <v>5548081877</v>
      </c>
      <c r="H210" s="16"/>
      <c r="I210" s="20">
        <v>65565292817</v>
      </c>
      <c r="J210" s="16"/>
      <c r="K210" s="20">
        <v>136698</v>
      </c>
      <c r="L210" s="16"/>
      <c r="M210" s="20">
        <v>65565156119</v>
      </c>
      <c r="N210" s="16"/>
      <c r="O210" s="16"/>
    </row>
    <row r="211" spans="1:15" ht="21.75" customHeight="1" x14ac:dyDescent="0.2">
      <c r="A211" s="7" t="s">
        <v>387</v>
      </c>
      <c r="C211" s="20">
        <v>0</v>
      </c>
      <c r="D211" s="16"/>
      <c r="E211" s="20">
        <v>0</v>
      </c>
      <c r="F211" s="16"/>
      <c r="G211" s="20">
        <v>0</v>
      </c>
      <c r="H211" s="16"/>
      <c r="I211" s="20">
        <v>176546344334</v>
      </c>
      <c r="J211" s="16"/>
      <c r="K211" s="20">
        <v>0</v>
      </c>
      <c r="L211" s="16"/>
      <c r="M211" s="20">
        <v>176546344334</v>
      </c>
      <c r="N211" s="16"/>
      <c r="O211" s="16"/>
    </row>
    <row r="212" spans="1:15" ht="21.75" customHeight="1" x14ac:dyDescent="0.2">
      <c r="A212" s="7" t="s">
        <v>500</v>
      </c>
      <c r="C212" s="20">
        <v>0</v>
      </c>
      <c r="D212" s="16"/>
      <c r="E212" s="20">
        <v>0</v>
      </c>
      <c r="F212" s="16"/>
      <c r="G212" s="20">
        <v>0</v>
      </c>
      <c r="H212" s="16"/>
      <c r="I212" s="20">
        <v>62295081956</v>
      </c>
      <c r="J212" s="16"/>
      <c r="K212" s="20">
        <v>0</v>
      </c>
      <c r="L212" s="16"/>
      <c r="M212" s="20">
        <v>62295081956</v>
      </c>
      <c r="N212" s="16"/>
      <c r="O212" s="16"/>
    </row>
    <row r="213" spans="1:15" ht="21.75" customHeight="1" x14ac:dyDescent="0.2">
      <c r="A213" s="7" t="s">
        <v>701</v>
      </c>
      <c r="C213" s="20">
        <v>0</v>
      </c>
      <c r="D213" s="16"/>
      <c r="E213" s="20">
        <v>0</v>
      </c>
      <c r="F213" s="16"/>
      <c r="G213" s="20">
        <v>0</v>
      </c>
      <c r="H213" s="16"/>
      <c r="I213" s="20">
        <v>28032786884</v>
      </c>
      <c r="J213" s="16"/>
      <c r="K213" s="20">
        <v>0</v>
      </c>
      <c r="L213" s="16"/>
      <c r="M213" s="20">
        <v>28032786884</v>
      </c>
      <c r="N213" s="16"/>
      <c r="O213" s="16"/>
    </row>
    <row r="214" spans="1:15" ht="21.75" customHeight="1" x14ac:dyDescent="0.2">
      <c r="A214" s="7" t="s">
        <v>702</v>
      </c>
      <c r="C214" s="20">
        <v>0</v>
      </c>
      <c r="D214" s="16"/>
      <c r="E214" s="20">
        <v>0</v>
      </c>
      <c r="F214" s="16"/>
      <c r="G214" s="20">
        <v>0</v>
      </c>
      <c r="H214" s="16"/>
      <c r="I214" s="20">
        <v>170491803248</v>
      </c>
      <c r="J214" s="16"/>
      <c r="K214" s="20">
        <v>0</v>
      </c>
      <c r="L214" s="16"/>
      <c r="M214" s="20">
        <v>170491803248</v>
      </c>
      <c r="N214" s="16"/>
      <c r="O214" s="16"/>
    </row>
    <row r="215" spans="1:15" ht="21.75" customHeight="1" x14ac:dyDescent="0.2">
      <c r="A215" s="7" t="s">
        <v>703</v>
      </c>
      <c r="C215" s="20">
        <v>0</v>
      </c>
      <c r="D215" s="16"/>
      <c r="E215" s="20">
        <v>0</v>
      </c>
      <c r="F215" s="16"/>
      <c r="G215" s="20">
        <v>0</v>
      </c>
      <c r="H215" s="16"/>
      <c r="I215" s="20">
        <v>27295081966</v>
      </c>
      <c r="J215" s="16"/>
      <c r="K215" s="20">
        <v>0</v>
      </c>
      <c r="L215" s="16"/>
      <c r="M215" s="20">
        <v>27295081966</v>
      </c>
      <c r="N215" s="16"/>
      <c r="O215" s="16"/>
    </row>
    <row r="216" spans="1:15" ht="21.75" customHeight="1" x14ac:dyDescent="0.2">
      <c r="A216" s="7" t="s">
        <v>473</v>
      </c>
      <c r="C216" s="20">
        <v>0</v>
      </c>
      <c r="D216" s="16"/>
      <c r="E216" s="20">
        <v>0</v>
      </c>
      <c r="F216" s="16"/>
      <c r="G216" s="20">
        <v>0</v>
      </c>
      <c r="H216" s="16"/>
      <c r="I216" s="20">
        <v>19106557354</v>
      </c>
      <c r="J216" s="16"/>
      <c r="K216" s="20">
        <v>0</v>
      </c>
      <c r="L216" s="16"/>
      <c r="M216" s="20">
        <v>19106557354</v>
      </c>
      <c r="N216" s="16"/>
      <c r="O216" s="16"/>
    </row>
    <row r="217" spans="1:15" ht="21.75" customHeight="1" x14ac:dyDescent="0.2">
      <c r="A217" s="7" t="s">
        <v>426</v>
      </c>
      <c r="C217" s="20">
        <v>6657534240</v>
      </c>
      <c r="D217" s="16"/>
      <c r="E217" s="20">
        <v>-164037</v>
      </c>
      <c r="F217" s="16"/>
      <c r="G217" s="20">
        <v>6657698277</v>
      </c>
      <c r="H217" s="16"/>
      <c r="I217" s="20">
        <v>77571794188</v>
      </c>
      <c r="J217" s="16"/>
      <c r="K217" s="20">
        <v>164037</v>
      </c>
      <c r="L217" s="16"/>
      <c r="M217" s="20">
        <v>77571630151</v>
      </c>
      <c r="N217" s="16"/>
      <c r="O217" s="16"/>
    </row>
    <row r="218" spans="1:15" ht="21.75" customHeight="1" x14ac:dyDescent="0.2">
      <c r="A218" s="7" t="s">
        <v>656</v>
      </c>
      <c r="C218" s="20">
        <v>0</v>
      </c>
      <c r="D218" s="16"/>
      <c r="E218" s="20">
        <v>0</v>
      </c>
      <c r="F218" s="16"/>
      <c r="G218" s="20">
        <v>0</v>
      </c>
      <c r="H218" s="16"/>
      <c r="I218" s="20">
        <v>287213114717</v>
      </c>
      <c r="J218" s="16"/>
      <c r="K218" s="20">
        <v>0</v>
      </c>
      <c r="L218" s="16"/>
      <c r="M218" s="20">
        <v>287213114717</v>
      </c>
      <c r="N218" s="16"/>
      <c r="O218" s="16"/>
    </row>
    <row r="219" spans="1:15" ht="21.75" customHeight="1" x14ac:dyDescent="0.2">
      <c r="A219" s="7" t="s">
        <v>459</v>
      </c>
      <c r="C219" s="20">
        <v>0</v>
      </c>
      <c r="D219" s="16"/>
      <c r="E219" s="20">
        <v>0</v>
      </c>
      <c r="F219" s="16"/>
      <c r="G219" s="20">
        <v>0</v>
      </c>
      <c r="H219" s="16"/>
      <c r="I219" s="20">
        <v>72756666640</v>
      </c>
      <c r="J219" s="16"/>
      <c r="K219" s="20">
        <v>0</v>
      </c>
      <c r="L219" s="16"/>
      <c r="M219" s="20">
        <v>72756666640</v>
      </c>
      <c r="N219" s="16"/>
      <c r="O219" s="16"/>
    </row>
    <row r="220" spans="1:15" ht="21.75" customHeight="1" x14ac:dyDescent="0.2">
      <c r="A220" s="7" t="s">
        <v>427</v>
      </c>
      <c r="C220" s="20">
        <v>11539726020</v>
      </c>
      <c r="D220" s="16"/>
      <c r="E220" s="20">
        <v>-284331</v>
      </c>
      <c r="F220" s="16"/>
      <c r="G220" s="20">
        <v>11540010351</v>
      </c>
      <c r="H220" s="16"/>
      <c r="I220" s="20">
        <v>133306957001</v>
      </c>
      <c r="J220" s="16"/>
      <c r="K220" s="20">
        <v>284331</v>
      </c>
      <c r="L220" s="16"/>
      <c r="M220" s="20">
        <v>133306672670</v>
      </c>
      <c r="N220" s="16"/>
      <c r="O220" s="16"/>
    </row>
    <row r="221" spans="1:15" ht="21.75" customHeight="1" x14ac:dyDescent="0.2">
      <c r="A221" s="7" t="s">
        <v>704</v>
      </c>
      <c r="C221" s="20">
        <v>0</v>
      </c>
      <c r="D221" s="16"/>
      <c r="E221" s="20">
        <v>0</v>
      </c>
      <c r="F221" s="16"/>
      <c r="G221" s="20">
        <v>0</v>
      </c>
      <c r="H221" s="16"/>
      <c r="I221" s="20">
        <v>32459016370</v>
      </c>
      <c r="J221" s="16"/>
      <c r="K221" s="20">
        <v>0</v>
      </c>
      <c r="L221" s="16"/>
      <c r="M221" s="20">
        <v>32459016370</v>
      </c>
      <c r="N221" s="16"/>
      <c r="O221" s="16"/>
    </row>
    <row r="222" spans="1:15" ht="21.75" customHeight="1" x14ac:dyDescent="0.2">
      <c r="A222" s="7" t="s">
        <v>428</v>
      </c>
      <c r="C222" s="20">
        <v>11095890390</v>
      </c>
      <c r="D222" s="16"/>
      <c r="E222" s="20">
        <v>-273395</v>
      </c>
      <c r="F222" s="16"/>
      <c r="G222" s="20">
        <v>11096163785</v>
      </c>
      <c r="H222" s="16"/>
      <c r="I222" s="20">
        <v>127073208940</v>
      </c>
      <c r="J222" s="16"/>
      <c r="K222" s="20">
        <v>273395</v>
      </c>
      <c r="L222" s="16"/>
      <c r="M222" s="20">
        <v>127072935545</v>
      </c>
      <c r="N222" s="16"/>
      <c r="O222" s="16"/>
    </row>
    <row r="223" spans="1:15" ht="21.75" customHeight="1" x14ac:dyDescent="0.2">
      <c r="A223" s="7" t="s">
        <v>705</v>
      </c>
      <c r="C223" s="20">
        <v>0</v>
      </c>
      <c r="D223" s="16"/>
      <c r="E223" s="20">
        <v>0</v>
      </c>
      <c r="F223" s="16"/>
      <c r="G223" s="20">
        <v>0</v>
      </c>
      <c r="H223" s="16"/>
      <c r="I223" s="20">
        <v>30983606536</v>
      </c>
      <c r="J223" s="16"/>
      <c r="K223" s="20">
        <v>0</v>
      </c>
      <c r="L223" s="16"/>
      <c r="M223" s="20">
        <v>30983606536</v>
      </c>
      <c r="N223" s="16"/>
      <c r="O223" s="16"/>
    </row>
    <row r="224" spans="1:15" ht="21.75" customHeight="1" x14ac:dyDescent="0.2">
      <c r="A224" s="7" t="s">
        <v>429</v>
      </c>
      <c r="C224" s="20">
        <v>8876712300</v>
      </c>
      <c r="D224" s="16"/>
      <c r="E224" s="20">
        <v>-218716</v>
      </c>
      <c r="F224" s="16"/>
      <c r="G224" s="20">
        <v>8876931016</v>
      </c>
      <c r="H224" s="16"/>
      <c r="I224" s="20">
        <v>101658567046</v>
      </c>
      <c r="J224" s="16"/>
      <c r="K224" s="20">
        <v>218716</v>
      </c>
      <c r="L224" s="16"/>
      <c r="M224" s="20">
        <v>101658348330</v>
      </c>
      <c r="N224" s="16"/>
      <c r="O224" s="16"/>
    </row>
    <row r="225" spans="1:15" ht="21.75" customHeight="1" x14ac:dyDescent="0.2">
      <c r="A225" s="7" t="s">
        <v>430</v>
      </c>
      <c r="C225" s="20">
        <v>11095890390</v>
      </c>
      <c r="D225" s="16"/>
      <c r="E225" s="20">
        <v>-273395</v>
      </c>
      <c r="F225" s="16"/>
      <c r="G225" s="20">
        <v>11096163785</v>
      </c>
      <c r="H225" s="16"/>
      <c r="I225" s="20">
        <v>126335504022</v>
      </c>
      <c r="J225" s="16"/>
      <c r="K225" s="20">
        <v>273395</v>
      </c>
      <c r="L225" s="16"/>
      <c r="M225" s="20">
        <v>126335230627</v>
      </c>
      <c r="N225" s="16"/>
      <c r="O225" s="16"/>
    </row>
    <row r="226" spans="1:15" ht="21.75" customHeight="1" x14ac:dyDescent="0.2">
      <c r="A226" s="7" t="s">
        <v>706</v>
      </c>
      <c r="C226" s="20">
        <v>0</v>
      </c>
      <c r="D226" s="16"/>
      <c r="E226" s="20">
        <v>0</v>
      </c>
      <c r="F226" s="16"/>
      <c r="G226" s="20">
        <v>0</v>
      </c>
      <c r="H226" s="16"/>
      <c r="I226" s="20">
        <v>24344262294</v>
      </c>
      <c r="J226" s="16"/>
      <c r="K226" s="20">
        <v>0</v>
      </c>
      <c r="L226" s="16"/>
      <c r="M226" s="20">
        <v>24344262294</v>
      </c>
      <c r="N226" s="16"/>
      <c r="O226" s="16"/>
    </row>
    <row r="227" spans="1:15" ht="21.75" customHeight="1" x14ac:dyDescent="0.2">
      <c r="A227" s="7" t="s">
        <v>707</v>
      </c>
      <c r="C227" s="20">
        <v>0</v>
      </c>
      <c r="D227" s="16"/>
      <c r="E227" s="20">
        <v>0</v>
      </c>
      <c r="F227" s="16"/>
      <c r="G227" s="20">
        <v>0</v>
      </c>
      <c r="H227" s="16"/>
      <c r="I227" s="20">
        <v>24639344258</v>
      </c>
      <c r="J227" s="16"/>
      <c r="K227" s="20">
        <v>0</v>
      </c>
      <c r="L227" s="16"/>
      <c r="M227" s="20">
        <v>24639344258</v>
      </c>
      <c r="N227" s="16"/>
      <c r="O227" s="16"/>
    </row>
    <row r="228" spans="1:15" ht="21.75" customHeight="1" x14ac:dyDescent="0.2">
      <c r="A228" s="7" t="s">
        <v>696</v>
      </c>
      <c r="C228" s="20">
        <v>0</v>
      </c>
      <c r="D228" s="16"/>
      <c r="E228" s="20">
        <v>0</v>
      </c>
      <c r="F228" s="16"/>
      <c r="G228" s="20">
        <v>0</v>
      </c>
      <c r="H228" s="16"/>
      <c r="I228" s="20">
        <v>35409836064</v>
      </c>
      <c r="J228" s="16"/>
      <c r="K228" s="20">
        <v>0</v>
      </c>
      <c r="L228" s="16"/>
      <c r="M228" s="20">
        <v>35409836064</v>
      </c>
      <c r="N228" s="16"/>
      <c r="O228" s="16"/>
    </row>
    <row r="229" spans="1:15" ht="21.75" customHeight="1" x14ac:dyDescent="0.2">
      <c r="A229" s="7" t="s">
        <v>708</v>
      </c>
      <c r="C229" s="20">
        <v>0</v>
      </c>
      <c r="D229" s="16"/>
      <c r="E229" s="20">
        <v>0</v>
      </c>
      <c r="F229" s="16"/>
      <c r="G229" s="20">
        <v>0</v>
      </c>
      <c r="H229" s="16"/>
      <c r="I229" s="20">
        <v>82691668488</v>
      </c>
      <c r="J229" s="16"/>
      <c r="K229" s="20">
        <v>0</v>
      </c>
      <c r="L229" s="16"/>
      <c r="M229" s="20">
        <v>82691668488</v>
      </c>
      <c r="N229" s="16"/>
      <c r="O229" s="16"/>
    </row>
    <row r="230" spans="1:15" ht="21.75" customHeight="1" x14ac:dyDescent="0.2">
      <c r="A230" s="7" t="s">
        <v>431</v>
      </c>
      <c r="C230" s="20">
        <v>11095890390</v>
      </c>
      <c r="D230" s="16"/>
      <c r="E230" s="20">
        <v>-273395</v>
      </c>
      <c r="F230" s="16"/>
      <c r="G230" s="20">
        <v>11096163785</v>
      </c>
      <c r="H230" s="16"/>
      <c r="I230" s="20">
        <v>126335504022</v>
      </c>
      <c r="J230" s="16"/>
      <c r="K230" s="20">
        <v>273395</v>
      </c>
      <c r="L230" s="16"/>
      <c r="M230" s="20">
        <v>126335230627</v>
      </c>
      <c r="N230" s="16"/>
      <c r="O230" s="16"/>
    </row>
    <row r="231" spans="1:15" ht="21.75" customHeight="1" x14ac:dyDescent="0.2">
      <c r="A231" s="7" t="s">
        <v>484</v>
      </c>
      <c r="C231" s="20">
        <v>0</v>
      </c>
      <c r="D231" s="16"/>
      <c r="E231" s="20">
        <v>0</v>
      </c>
      <c r="F231" s="16"/>
      <c r="G231" s="20">
        <v>0</v>
      </c>
      <c r="H231" s="16"/>
      <c r="I231" s="20">
        <v>990737704874</v>
      </c>
      <c r="J231" s="16"/>
      <c r="K231" s="20">
        <v>0</v>
      </c>
      <c r="L231" s="16"/>
      <c r="M231" s="20">
        <v>990737704874</v>
      </c>
      <c r="N231" s="16"/>
      <c r="O231" s="16"/>
    </row>
    <row r="232" spans="1:15" ht="21.75" customHeight="1" x14ac:dyDescent="0.2">
      <c r="A232" s="7" t="s">
        <v>702</v>
      </c>
      <c r="C232" s="20">
        <v>0</v>
      </c>
      <c r="D232" s="16"/>
      <c r="E232" s="20">
        <v>0</v>
      </c>
      <c r="F232" s="16"/>
      <c r="G232" s="20">
        <v>0</v>
      </c>
      <c r="H232" s="16"/>
      <c r="I232" s="20">
        <v>74262295074</v>
      </c>
      <c r="J232" s="16"/>
      <c r="K232" s="20">
        <v>0</v>
      </c>
      <c r="L232" s="16"/>
      <c r="M232" s="20">
        <v>74262295074</v>
      </c>
      <c r="N232" s="16"/>
      <c r="O232" s="16"/>
    </row>
    <row r="233" spans="1:15" ht="21.75" customHeight="1" x14ac:dyDescent="0.2">
      <c r="A233" s="7" t="s">
        <v>699</v>
      </c>
      <c r="C233" s="20">
        <v>0</v>
      </c>
      <c r="D233" s="16"/>
      <c r="E233" s="20">
        <v>0</v>
      </c>
      <c r="F233" s="16"/>
      <c r="G233" s="20">
        <v>0</v>
      </c>
      <c r="H233" s="16"/>
      <c r="I233" s="20">
        <v>368155737649</v>
      </c>
      <c r="J233" s="16"/>
      <c r="K233" s="20">
        <v>0</v>
      </c>
      <c r="L233" s="16"/>
      <c r="M233" s="20">
        <v>368155737649</v>
      </c>
      <c r="N233" s="16"/>
      <c r="O233" s="16"/>
    </row>
    <row r="234" spans="1:15" ht="21.75" customHeight="1" x14ac:dyDescent="0.2">
      <c r="A234" s="7" t="s">
        <v>709</v>
      </c>
      <c r="C234" s="20">
        <v>0</v>
      </c>
      <c r="D234" s="16"/>
      <c r="E234" s="20">
        <v>0</v>
      </c>
      <c r="F234" s="16"/>
      <c r="G234" s="20">
        <v>0</v>
      </c>
      <c r="H234" s="16"/>
      <c r="I234" s="20">
        <v>38729508195</v>
      </c>
      <c r="J234" s="16"/>
      <c r="K234" s="20">
        <v>0</v>
      </c>
      <c r="L234" s="16"/>
      <c r="M234" s="20">
        <v>38729508195</v>
      </c>
      <c r="N234" s="16"/>
      <c r="O234" s="16"/>
    </row>
    <row r="235" spans="1:15" ht="21.75" customHeight="1" x14ac:dyDescent="0.2">
      <c r="A235" s="7" t="s">
        <v>710</v>
      </c>
      <c r="C235" s="20">
        <v>0</v>
      </c>
      <c r="D235" s="16"/>
      <c r="E235" s="20">
        <v>0</v>
      </c>
      <c r="F235" s="16"/>
      <c r="G235" s="20">
        <v>0</v>
      </c>
      <c r="H235" s="16"/>
      <c r="I235" s="20">
        <v>35536885215</v>
      </c>
      <c r="J235" s="16"/>
      <c r="K235" s="20">
        <v>0</v>
      </c>
      <c r="L235" s="16"/>
      <c r="M235" s="20">
        <v>35536885215</v>
      </c>
      <c r="N235" s="16"/>
      <c r="O235" s="16"/>
    </row>
    <row r="236" spans="1:15" ht="21.75" customHeight="1" x14ac:dyDescent="0.2">
      <c r="A236" s="7" t="s">
        <v>468</v>
      </c>
      <c r="C236" s="20">
        <v>0</v>
      </c>
      <c r="D236" s="16"/>
      <c r="E236" s="20">
        <v>0</v>
      </c>
      <c r="F236" s="16"/>
      <c r="G236" s="20">
        <v>0</v>
      </c>
      <c r="H236" s="16"/>
      <c r="I236" s="20">
        <v>52377049178</v>
      </c>
      <c r="J236" s="16"/>
      <c r="K236" s="20">
        <v>0</v>
      </c>
      <c r="L236" s="16"/>
      <c r="M236" s="20">
        <v>52377049178</v>
      </c>
      <c r="N236" s="16"/>
      <c r="O236" s="16"/>
    </row>
    <row r="237" spans="1:15" ht="21.75" customHeight="1" x14ac:dyDescent="0.2">
      <c r="A237" s="7" t="s">
        <v>711</v>
      </c>
      <c r="C237" s="20">
        <v>0</v>
      </c>
      <c r="D237" s="16"/>
      <c r="E237" s="20">
        <v>0</v>
      </c>
      <c r="F237" s="16"/>
      <c r="G237" s="20">
        <v>0</v>
      </c>
      <c r="H237" s="16"/>
      <c r="I237" s="20">
        <v>23606557376</v>
      </c>
      <c r="J237" s="16"/>
      <c r="K237" s="20">
        <v>0</v>
      </c>
      <c r="L237" s="16"/>
      <c r="M237" s="20">
        <v>23606557376</v>
      </c>
      <c r="N237" s="16"/>
      <c r="O237" s="16"/>
    </row>
    <row r="238" spans="1:15" ht="21.75" customHeight="1" x14ac:dyDescent="0.2">
      <c r="A238" s="7" t="s">
        <v>664</v>
      </c>
      <c r="C238" s="20">
        <v>0</v>
      </c>
      <c r="D238" s="16"/>
      <c r="E238" s="20">
        <v>0</v>
      </c>
      <c r="F238" s="16"/>
      <c r="G238" s="20">
        <v>0</v>
      </c>
      <c r="H238" s="16"/>
      <c r="I238" s="20">
        <v>25325136590</v>
      </c>
      <c r="J238" s="16"/>
      <c r="K238" s="20">
        <v>0</v>
      </c>
      <c r="L238" s="16"/>
      <c r="M238" s="20">
        <v>25325136590</v>
      </c>
      <c r="N238" s="16"/>
      <c r="O238" s="16"/>
    </row>
    <row r="239" spans="1:15" ht="21.75" customHeight="1" x14ac:dyDescent="0.2">
      <c r="A239" s="7" t="s">
        <v>659</v>
      </c>
      <c r="C239" s="20">
        <v>0</v>
      </c>
      <c r="D239" s="16"/>
      <c r="E239" s="20">
        <v>0</v>
      </c>
      <c r="F239" s="16"/>
      <c r="G239" s="20">
        <v>0</v>
      </c>
      <c r="H239" s="16"/>
      <c r="I239" s="20">
        <v>27775956260</v>
      </c>
      <c r="J239" s="16"/>
      <c r="K239" s="20">
        <v>0</v>
      </c>
      <c r="L239" s="16"/>
      <c r="M239" s="20">
        <v>27775956260</v>
      </c>
      <c r="N239" s="16"/>
      <c r="O239" s="16"/>
    </row>
    <row r="240" spans="1:15" ht="21.75" customHeight="1" x14ac:dyDescent="0.2">
      <c r="A240" s="7" t="s">
        <v>432</v>
      </c>
      <c r="C240" s="20">
        <v>11095890390</v>
      </c>
      <c r="D240" s="16"/>
      <c r="E240" s="20">
        <v>-273395</v>
      </c>
      <c r="F240" s="16"/>
      <c r="G240" s="20">
        <v>11096163785</v>
      </c>
      <c r="H240" s="16"/>
      <c r="I240" s="20">
        <v>123753536809</v>
      </c>
      <c r="J240" s="16"/>
      <c r="K240" s="20">
        <v>273395</v>
      </c>
      <c r="L240" s="16"/>
      <c r="M240" s="20">
        <v>123753263414</v>
      </c>
      <c r="N240" s="16"/>
      <c r="O240" s="16"/>
    </row>
    <row r="241" spans="1:15" ht="21.75" customHeight="1" x14ac:dyDescent="0.2">
      <c r="A241" s="7" t="s">
        <v>465</v>
      </c>
      <c r="C241" s="20">
        <v>0</v>
      </c>
      <c r="D241" s="16"/>
      <c r="E241" s="20">
        <v>0</v>
      </c>
      <c r="F241" s="16"/>
      <c r="G241" s="20">
        <v>0</v>
      </c>
      <c r="H241" s="16"/>
      <c r="I241" s="20">
        <v>46217213077</v>
      </c>
      <c r="J241" s="16"/>
      <c r="K241" s="20">
        <v>0</v>
      </c>
      <c r="L241" s="16"/>
      <c r="M241" s="20">
        <v>46217213077</v>
      </c>
      <c r="N241" s="16"/>
      <c r="O241" s="16"/>
    </row>
    <row r="242" spans="1:15" ht="21.75" customHeight="1" x14ac:dyDescent="0.2">
      <c r="A242" s="7" t="s">
        <v>454</v>
      </c>
      <c r="C242" s="20">
        <v>0</v>
      </c>
      <c r="D242" s="16"/>
      <c r="E242" s="20">
        <v>0</v>
      </c>
      <c r="F242" s="16"/>
      <c r="G242" s="20">
        <v>0</v>
      </c>
      <c r="H242" s="16"/>
      <c r="I242" s="20">
        <v>42713114675</v>
      </c>
      <c r="J242" s="16"/>
      <c r="K242" s="20">
        <v>0</v>
      </c>
      <c r="L242" s="16"/>
      <c r="M242" s="20">
        <v>42713114675</v>
      </c>
      <c r="N242" s="16"/>
      <c r="O242" s="16"/>
    </row>
    <row r="243" spans="1:15" ht="21.75" customHeight="1" x14ac:dyDescent="0.2">
      <c r="A243" s="7" t="s">
        <v>633</v>
      </c>
      <c r="C243" s="20">
        <v>0</v>
      </c>
      <c r="D243" s="16"/>
      <c r="E243" s="20">
        <v>0</v>
      </c>
      <c r="F243" s="16"/>
      <c r="G243" s="20">
        <v>0</v>
      </c>
      <c r="H243" s="16"/>
      <c r="I243" s="20">
        <v>18295081954</v>
      </c>
      <c r="J243" s="16"/>
      <c r="K243" s="20">
        <v>0</v>
      </c>
      <c r="L243" s="16"/>
      <c r="M243" s="20">
        <v>18295081954</v>
      </c>
      <c r="N243" s="16"/>
      <c r="O243" s="16"/>
    </row>
    <row r="244" spans="1:15" ht="21.75" customHeight="1" x14ac:dyDescent="0.2">
      <c r="A244" s="7" t="s">
        <v>408</v>
      </c>
      <c r="C244" s="20">
        <v>0</v>
      </c>
      <c r="D244" s="16"/>
      <c r="E244" s="20">
        <v>0</v>
      </c>
      <c r="F244" s="16"/>
      <c r="G244" s="20">
        <v>0</v>
      </c>
      <c r="H244" s="16"/>
      <c r="I244" s="20">
        <v>33639344238</v>
      </c>
      <c r="J244" s="16"/>
      <c r="K244" s="20">
        <v>0</v>
      </c>
      <c r="L244" s="16"/>
      <c r="M244" s="20">
        <v>33639344238</v>
      </c>
      <c r="N244" s="16"/>
      <c r="O244" s="16"/>
    </row>
    <row r="245" spans="1:15" ht="21.75" customHeight="1" x14ac:dyDescent="0.2">
      <c r="A245" s="7" t="s">
        <v>436</v>
      </c>
      <c r="C245" s="20">
        <v>0</v>
      </c>
      <c r="D245" s="16"/>
      <c r="E245" s="20">
        <v>0</v>
      </c>
      <c r="F245" s="16"/>
      <c r="G245" s="20">
        <v>0</v>
      </c>
      <c r="H245" s="16"/>
      <c r="I245" s="20">
        <v>298770491790</v>
      </c>
      <c r="J245" s="16"/>
      <c r="K245" s="20">
        <v>0</v>
      </c>
      <c r="L245" s="16"/>
      <c r="M245" s="20">
        <v>298770491790</v>
      </c>
      <c r="N245" s="16"/>
      <c r="O245" s="16"/>
    </row>
    <row r="246" spans="1:15" ht="21.75" customHeight="1" x14ac:dyDescent="0.2">
      <c r="A246" s="7" t="s">
        <v>660</v>
      </c>
      <c r="C246" s="20">
        <v>0</v>
      </c>
      <c r="D246" s="16"/>
      <c r="E246" s="20">
        <v>0</v>
      </c>
      <c r="F246" s="16"/>
      <c r="G246" s="20">
        <v>0</v>
      </c>
      <c r="H246" s="16"/>
      <c r="I246" s="20">
        <v>19918032786</v>
      </c>
      <c r="J246" s="16"/>
      <c r="K246" s="20">
        <v>0</v>
      </c>
      <c r="L246" s="16"/>
      <c r="M246" s="20">
        <v>19918032786</v>
      </c>
      <c r="N246" s="16"/>
      <c r="O246" s="16"/>
    </row>
    <row r="247" spans="1:15" ht="21.75" customHeight="1" x14ac:dyDescent="0.2">
      <c r="A247" s="7" t="s">
        <v>433</v>
      </c>
      <c r="C247" s="20">
        <v>15534246570</v>
      </c>
      <c r="D247" s="16"/>
      <c r="E247" s="20">
        <v>-382753</v>
      </c>
      <c r="F247" s="16"/>
      <c r="G247" s="20">
        <v>15534629323</v>
      </c>
      <c r="H247" s="16"/>
      <c r="I247" s="20">
        <v>170156590940</v>
      </c>
      <c r="J247" s="16"/>
      <c r="K247" s="20">
        <v>382753</v>
      </c>
      <c r="L247" s="16"/>
      <c r="M247" s="20">
        <v>170156208187</v>
      </c>
      <c r="N247" s="16"/>
      <c r="O247" s="16"/>
    </row>
    <row r="248" spans="1:15" ht="21.75" customHeight="1" x14ac:dyDescent="0.2">
      <c r="A248" s="7" t="s">
        <v>712</v>
      </c>
      <c r="C248" s="20">
        <v>0</v>
      </c>
      <c r="D248" s="16"/>
      <c r="E248" s="20">
        <v>0</v>
      </c>
      <c r="F248" s="16"/>
      <c r="G248" s="20">
        <v>0</v>
      </c>
      <c r="H248" s="16"/>
      <c r="I248" s="20">
        <v>12393442611</v>
      </c>
      <c r="J248" s="16"/>
      <c r="K248" s="20">
        <v>0</v>
      </c>
      <c r="L248" s="16"/>
      <c r="M248" s="20">
        <v>12393442611</v>
      </c>
      <c r="N248" s="16"/>
      <c r="O248" s="16"/>
    </row>
    <row r="249" spans="1:15" ht="21.75" customHeight="1" x14ac:dyDescent="0.2">
      <c r="A249" s="7" t="s">
        <v>434</v>
      </c>
      <c r="C249" s="20">
        <v>11095890390</v>
      </c>
      <c r="D249" s="16"/>
      <c r="E249" s="20">
        <v>-273395</v>
      </c>
      <c r="F249" s="16"/>
      <c r="G249" s="20">
        <v>11096163785</v>
      </c>
      <c r="H249" s="16"/>
      <c r="I249" s="20">
        <v>121171569596</v>
      </c>
      <c r="J249" s="16"/>
      <c r="K249" s="20">
        <v>273395</v>
      </c>
      <c r="L249" s="16"/>
      <c r="M249" s="20">
        <v>121171296201</v>
      </c>
      <c r="N249" s="16"/>
      <c r="O249" s="16"/>
    </row>
    <row r="250" spans="1:15" ht="21.75" customHeight="1" x14ac:dyDescent="0.2">
      <c r="A250" s="7" t="s">
        <v>638</v>
      </c>
      <c r="C250" s="20">
        <v>0</v>
      </c>
      <c r="D250" s="16"/>
      <c r="E250" s="20">
        <v>0</v>
      </c>
      <c r="F250" s="16"/>
      <c r="G250" s="20">
        <v>0</v>
      </c>
      <c r="H250" s="16"/>
      <c r="I250" s="20">
        <v>34290054624</v>
      </c>
      <c r="J250" s="16"/>
      <c r="K250" s="20">
        <v>0</v>
      </c>
      <c r="L250" s="16"/>
      <c r="M250" s="20">
        <v>34290054624</v>
      </c>
      <c r="N250" s="16"/>
      <c r="O250" s="16"/>
    </row>
    <row r="251" spans="1:15" ht="21.75" customHeight="1" x14ac:dyDescent="0.2">
      <c r="A251" s="7" t="s">
        <v>713</v>
      </c>
      <c r="C251" s="20">
        <v>0</v>
      </c>
      <c r="D251" s="16"/>
      <c r="E251" s="20">
        <v>0</v>
      </c>
      <c r="F251" s="16"/>
      <c r="G251" s="20">
        <v>0</v>
      </c>
      <c r="H251" s="16"/>
      <c r="I251" s="20">
        <v>135297552186</v>
      </c>
      <c r="J251" s="16"/>
      <c r="K251" s="20">
        <v>0</v>
      </c>
      <c r="L251" s="16"/>
      <c r="M251" s="20">
        <v>135297552186</v>
      </c>
      <c r="N251" s="16"/>
      <c r="O251" s="16"/>
    </row>
    <row r="252" spans="1:15" ht="21.75" customHeight="1" x14ac:dyDescent="0.2">
      <c r="A252" s="7" t="s">
        <v>638</v>
      </c>
      <c r="C252" s="20">
        <v>0</v>
      </c>
      <c r="D252" s="16"/>
      <c r="E252" s="20">
        <v>0</v>
      </c>
      <c r="F252" s="16"/>
      <c r="G252" s="20">
        <v>0</v>
      </c>
      <c r="H252" s="16"/>
      <c r="I252" s="20">
        <v>47979234930</v>
      </c>
      <c r="J252" s="16"/>
      <c r="K252" s="20">
        <v>0</v>
      </c>
      <c r="L252" s="16"/>
      <c r="M252" s="20">
        <v>47979234930</v>
      </c>
      <c r="N252" s="16"/>
      <c r="O252" s="16"/>
    </row>
    <row r="253" spans="1:15" ht="21.75" customHeight="1" x14ac:dyDescent="0.2">
      <c r="A253" s="7" t="s">
        <v>459</v>
      </c>
      <c r="C253" s="20">
        <v>0</v>
      </c>
      <c r="D253" s="16"/>
      <c r="E253" s="20">
        <v>0</v>
      </c>
      <c r="F253" s="16"/>
      <c r="G253" s="20">
        <v>0</v>
      </c>
      <c r="H253" s="16"/>
      <c r="I253" s="20">
        <v>109469945349</v>
      </c>
      <c r="J253" s="16"/>
      <c r="K253" s="20">
        <v>0</v>
      </c>
      <c r="L253" s="16"/>
      <c r="M253" s="20">
        <v>109469945349</v>
      </c>
      <c r="N253" s="16"/>
      <c r="O253" s="16"/>
    </row>
    <row r="254" spans="1:15" ht="21.75" customHeight="1" x14ac:dyDescent="0.2">
      <c r="A254" s="7" t="s">
        <v>642</v>
      </c>
      <c r="C254" s="20">
        <v>0</v>
      </c>
      <c r="D254" s="16"/>
      <c r="E254" s="20">
        <v>0</v>
      </c>
      <c r="F254" s="16"/>
      <c r="G254" s="20">
        <v>0</v>
      </c>
      <c r="H254" s="16"/>
      <c r="I254" s="20">
        <v>40573770450</v>
      </c>
      <c r="J254" s="16"/>
      <c r="K254" s="20">
        <v>0</v>
      </c>
      <c r="L254" s="16"/>
      <c r="M254" s="20">
        <v>40573770450</v>
      </c>
      <c r="N254" s="16"/>
      <c r="O254" s="16"/>
    </row>
    <row r="255" spans="1:15" ht="21.75" customHeight="1" x14ac:dyDescent="0.2">
      <c r="A255" s="7" t="s">
        <v>714</v>
      </c>
      <c r="C255" s="20">
        <v>0</v>
      </c>
      <c r="D255" s="16"/>
      <c r="E255" s="20">
        <v>0</v>
      </c>
      <c r="F255" s="16"/>
      <c r="G255" s="20">
        <v>0</v>
      </c>
      <c r="H255" s="16"/>
      <c r="I255" s="20">
        <v>36147540982</v>
      </c>
      <c r="J255" s="16"/>
      <c r="K255" s="20">
        <v>0</v>
      </c>
      <c r="L255" s="16"/>
      <c r="M255" s="20">
        <v>36147540982</v>
      </c>
      <c r="N255" s="16"/>
      <c r="O255" s="16"/>
    </row>
    <row r="256" spans="1:15" ht="21.75" customHeight="1" x14ac:dyDescent="0.2">
      <c r="A256" s="7" t="s">
        <v>715</v>
      </c>
      <c r="C256" s="20">
        <v>0</v>
      </c>
      <c r="D256" s="16"/>
      <c r="E256" s="20">
        <v>0</v>
      </c>
      <c r="F256" s="16"/>
      <c r="G256" s="20">
        <v>0</v>
      </c>
      <c r="H256" s="16"/>
      <c r="I256" s="20">
        <v>36147540982</v>
      </c>
      <c r="J256" s="16"/>
      <c r="K256" s="20">
        <v>0</v>
      </c>
      <c r="L256" s="16"/>
      <c r="M256" s="20">
        <v>36147540982</v>
      </c>
      <c r="N256" s="16"/>
      <c r="O256" s="16"/>
    </row>
    <row r="257" spans="1:15" ht="21.75" customHeight="1" x14ac:dyDescent="0.2">
      <c r="A257" s="7" t="s">
        <v>713</v>
      </c>
      <c r="C257" s="20">
        <v>0</v>
      </c>
      <c r="D257" s="16"/>
      <c r="E257" s="20">
        <v>0</v>
      </c>
      <c r="F257" s="16"/>
      <c r="G257" s="20">
        <v>0</v>
      </c>
      <c r="H257" s="16"/>
      <c r="I257" s="20">
        <v>121721311404</v>
      </c>
      <c r="J257" s="16"/>
      <c r="K257" s="20">
        <v>0</v>
      </c>
      <c r="L257" s="16"/>
      <c r="M257" s="20">
        <v>121721311404</v>
      </c>
      <c r="N257" s="16"/>
      <c r="O257" s="16"/>
    </row>
    <row r="258" spans="1:15" ht="21.75" customHeight="1" x14ac:dyDescent="0.2">
      <c r="A258" s="7" t="s">
        <v>716</v>
      </c>
      <c r="C258" s="20">
        <v>0</v>
      </c>
      <c r="D258" s="16"/>
      <c r="E258" s="20">
        <v>0</v>
      </c>
      <c r="F258" s="16"/>
      <c r="G258" s="20">
        <v>0</v>
      </c>
      <c r="H258" s="16"/>
      <c r="I258" s="20">
        <v>74754098354</v>
      </c>
      <c r="J258" s="16"/>
      <c r="K258" s="20">
        <v>0</v>
      </c>
      <c r="L258" s="16"/>
      <c r="M258" s="20">
        <v>74754098354</v>
      </c>
      <c r="N258" s="16"/>
      <c r="O258" s="16"/>
    </row>
    <row r="259" spans="1:15" ht="21.75" customHeight="1" x14ac:dyDescent="0.2">
      <c r="A259" s="7" t="s">
        <v>437</v>
      </c>
      <c r="C259" s="20">
        <v>0</v>
      </c>
      <c r="D259" s="16"/>
      <c r="E259" s="20">
        <v>0</v>
      </c>
      <c r="F259" s="16"/>
      <c r="G259" s="20">
        <v>0</v>
      </c>
      <c r="H259" s="16"/>
      <c r="I259" s="20">
        <v>687203121390</v>
      </c>
      <c r="J259" s="16"/>
      <c r="K259" s="20">
        <v>0</v>
      </c>
      <c r="L259" s="16"/>
      <c r="M259" s="20">
        <v>687203121390</v>
      </c>
      <c r="N259" s="16"/>
      <c r="O259" s="16"/>
    </row>
    <row r="260" spans="1:15" ht="21.75" customHeight="1" x14ac:dyDescent="0.2">
      <c r="A260" s="7" t="s">
        <v>483</v>
      </c>
      <c r="C260" s="20">
        <v>0</v>
      </c>
      <c r="D260" s="16"/>
      <c r="E260" s="20">
        <v>0</v>
      </c>
      <c r="F260" s="16"/>
      <c r="G260" s="20">
        <v>0</v>
      </c>
      <c r="H260" s="16"/>
      <c r="I260" s="20">
        <v>53918032784</v>
      </c>
      <c r="J260" s="16"/>
      <c r="K260" s="20">
        <v>0</v>
      </c>
      <c r="L260" s="16"/>
      <c r="M260" s="20">
        <v>53918032784</v>
      </c>
      <c r="N260" s="16"/>
      <c r="O260" s="16"/>
    </row>
    <row r="261" spans="1:15" ht="21.75" customHeight="1" x14ac:dyDescent="0.2">
      <c r="A261" s="7" t="s">
        <v>453</v>
      </c>
      <c r="C261" s="20">
        <v>0</v>
      </c>
      <c r="D261" s="16"/>
      <c r="E261" s="20">
        <v>0</v>
      </c>
      <c r="F261" s="16"/>
      <c r="G261" s="20">
        <v>0</v>
      </c>
      <c r="H261" s="16"/>
      <c r="I261" s="20">
        <v>16229508196</v>
      </c>
      <c r="J261" s="16"/>
      <c r="K261" s="20">
        <v>0</v>
      </c>
      <c r="L261" s="16"/>
      <c r="M261" s="20">
        <v>16229508196</v>
      </c>
      <c r="N261" s="16"/>
      <c r="O261" s="16"/>
    </row>
    <row r="262" spans="1:15" ht="21.75" customHeight="1" x14ac:dyDescent="0.2">
      <c r="A262" s="7" t="s">
        <v>483</v>
      </c>
      <c r="C262" s="20">
        <v>0</v>
      </c>
      <c r="D262" s="16"/>
      <c r="E262" s="20">
        <v>0</v>
      </c>
      <c r="F262" s="16"/>
      <c r="G262" s="20">
        <v>0</v>
      </c>
      <c r="H262" s="16"/>
      <c r="I262" s="20">
        <v>63517076464</v>
      </c>
      <c r="J262" s="16"/>
      <c r="K262" s="20">
        <v>0</v>
      </c>
      <c r="L262" s="16"/>
      <c r="M262" s="20">
        <v>63517076464</v>
      </c>
      <c r="N262" s="16"/>
      <c r="O262" s="16"/>
    </row>
    <row r="263" spans="1:15" ht="21.75" customHeight="1" x14ac:dyDescent="0.2">
      <c r="A263" s="7" t="s">
        <v>717</v>
      </c>
      <c r="C263" s="20">
        <v>0</v>
      </c>
      <c r="D263" s="16"/>
      <c r="E263" s="20">
        <v>0</v>
      </c>
      <c r="F263" s="16"/>
      <c r="G263" s="20">
        <v>0</v>
      </c>
      <c r="H263" s="16"/>
      <c r="I263" s="20">
        <v>75403551847</v>
      </c>
      <c r="J263" s="16"/>
      <c r="K263" s="20">
        <v>0</v>
      </c>
      <c r="L263" s="16"/>
      <c r="M263" s="20">
        <v>75403551847</v>
      </c>
      <c r="N263" s="16"/>
      <c r="O263" s="16"/>
    </row>
    <row r="264" spans="1:15" ht="21.75" customHeight="1" x14ac:dyDescent="0.2">
      <c r="A264" s="7" t="s">
        <v>710</v>
      </c>
      <c r="C264" s="20">
        <v>0</v>
      </c>
      <c r="D264" s="16"/>
      <c r="E264" s="20">
        <v>0</v>
      </c>
      <c r="F264" s="16"/>
      <c r="G264" s="20">
        <v>0</v>
      </c>
      <c r="H264" s="16"/>
      <c r="I264" s="20">
        <v>24998360634</v>
      </c>
      <c r="J264" s="16"/>
      <c r="K264" s="20">
        <v>0</v>
      </c>
      <c r="L264" s="16"/>
      <c r="M264" s="20">
        <v>24998360634</v>
      </c>
      <c r="N264" s="16"/>
      <c r="O264" s="16"/>
    </row>
    <row r="265" spans="1:15" ht="21.75" customHeight="1" x14ac:dyDescent="0.2">
      <c r="A265" s="7" t="s">
        <v>459</v>
      </c>
      <c r="C265" s="20">
        <v>0</v>
      </c>
      <c r="D265" s="16"/>
      <c r="E265" s="20">
        <v>0</v>
      </c>
      <c r="F265" s="16"/>
      <c r="G265" s="20">
        <v>0</v>
      </c>
      <c r="H265" s="16"/>
      <c r="I265" s="20">
        <v>110286885200</v>
      </c>
      <c r="J265" s="16"/>
      <c r="K265" s="20">
        <v>0</v>
      </c>
      <c r="L265" s="16"/>
      <c r="M265" s="20">
        <v>110286885200</v>
      </c>
      <c r="N265" s="16"/>
      <c r="O265" s="16"/>
    </row>
    <row r="266" spans="1:15" ht="21.75" customHeight="1" x14ac:dyDescent="0.2">
      <c r="A266" s="7" t="s">
        <v>491</v>
      </c>
      <c r="C266" s="20">
        <v>0</v>
      </c>
      <c r="D266" s="16"/>
      <c r="E266" s="20">
        <v>0</v>
      </c>
      <c r="F266" s="16"/>
      <c r="G266" s="20">
        <v>0</v>
      </c>
      <c r="H266" s="16"/>
      <c r="I266" s="20">
        <v>29508196720</v>
      </c>
      <c r="J266" s="16"/>
      <c r="K266" s="20">
        <v>0</v>
      </c>
      <c r="L266" s="16"/>
      <c r="M266" s="20">
        <v>29508196720</v>
      </c>
      <c r="N266" s="16"/>
      <c r="O266" s="16"/>
    </row>
    <row r="267" spans="1:15" ht="21.75" customHeight="1" x14ac:dyDescent="0.2">
      <c r="A267" s="7" t="s">
        <v>718</v>
      </c>
      <c r="C267" s="20">
        <v>0</v>
      </c>
      <c r="D267" s="16"/>
      <c r="E267" s="20">
        <v>0</v>
      </c>
      <c r="F267" s="16"/>
      <c r="G267" s="20">
        <v>0</v>
      </c>
      <c r="H267" s="16"/>
      <c r="I267" s="20">
        <v>55737704908</v>
      </c>
      <c r="J267" s="16"/>
      <c r="K267" s="20">
        <v>0</v>
      </c>
      <c r="L267" s="16"/>
      <c r="M267" s="20">
        <v>55737704908</v>
      </c>
      <c r="N267" s="16"/>
      <c r="O267" s="16"/>
    </row>
    <row r="268" spans="1:15" ht="21.75" customHeight="1" x14ac:dyDescent="0.2">
      <c r="A268" s="7" t="s">
        <v>435</v>
      </c>
      <c r="C268" s="20">
        <v>5547945180</v>
      </c>
      <c r="D268" s="16"/>
      <c r="E268" s="20">
        <v>-136697</v>
      </c>
      <c r="F268" s="16"/>
      <c r="G268" s="20">
        <v>5548081877</v>
      </c>
      <c r="H268" s="16"/>
      <c r="I268" s="20">
        <v>58003817428</v>
      </c>
      <c r="J268" s="16"/>
      <c r="K268" s="20">
        <v>136698</v>
      </c>
      <c r="L268" s="16"/>
      <c r="M268" s="20">
        <v>58003680730</v>
      </c>
      <c r="N268" s="16"/>
      <c r="O268" s="16"/>
    </row>
    <row r="269" spans="1:15" ht="21.75" customHeight="1" x14ac:dyDescent="0.2">
      <c r="A269" s="7" t="s">
        <v>718</v>
      </c>
      <c r="C269" s="20">
        <v>0</v>
      </c>
      <c r="D269" s="16"/>
      <c r="E269" s="20">
        <v>0</v>
      </c>
      <c r="F269" s="16"/>
      <c r="G269" s="20">
        <v>0</v>
      </c>
      <c r="H269" s="16"/>
      <c r="I269" s="20">
        <v>27049180323</v>
      </c>
      <c r="J269" s="16"/>
      <c r="K269" s="20">
        <v>0</v>
      </c>
      <c r="L269" s="16"/>
      <c r="M269" s="20">
        <v>27049180323</v>
      </c>
      <c r="N269" s="16"/>
      <c r="O269" s="16"/>
    </row>
    <row r="270" spans="1:15" ht="21.75" customHeight="1" x14ac:dyDescent="0.2">
      <c r="A270" s="7" t="s">
        <v>656</v>
      </c>
      <c r="C270" s="20">
        <v>0</v>
      </c>
      <c r="D270" s="16"/>
      <c r="E270" s="20">
        <v>0</v>
      </c>
      <c r="F270" s="16"/>
      <c r="G270" s="20">
        <v>0</v>
      </c>
      <c r="H270" s="16"/>
      <c r="I270" s="20">
        <v>66942622938</v>
      </c>
      <c r="J270" s="16"/>
      <c r="K270" s="20">
        <v>0</v>
      </c>
      <c r="L270" s="16"/>
      <c r="M270" s="20">
        <v>66942622938</v>
      </c>
      <c r="N270" s="16"/>
      <c r="O270" s="16"/>
    </row>
    <row r="271" spans="1:15" ht="21.75" customHeight="1" x14ac:dyDescent="0.2">
      <c r="A271" s="7" t="s">
        <v>710</v>
      </c>
      <c r="C271" s="20">
        <v>0</v>
      </c>
      <c r="D271" s="16"/>
      <c r="E271" s="20">
        <v>0</v>
      </c>
      <c r="F271" s="16"/>
      <c r="G271" s="20">
        <v>0</v>
      </c>
      <c r="H271" s="16"/>
      <c r="I271" s="20">
        <v>28756284128</v>
      </c>
      <c r="J271" s="16"/>
      <c r="K271" s="20">
        <v>0</v>
      </c>
      <c r="L271" s="16"/>
      <c r="M271" s="20">
        <v>28756284128</v>
      </c>
      <c r="N271" s="16"/>
      <c r="O271" s="16"/>
    </row>
    <row r="272" spans="1:15" ht="21.75" customHeight="1" x14ac:dyDescent="0.2">
      <c r="A272" s="7" t="s">
        <v>688</v>
      </c>
      <c r="C272" s="20">
        <v>0</v>
      </c>
      <c r="D272" s="16"/>
      <c r="E272" s="20">
        <v>0</v>
      </c>
      <c r="F272" s="16"/>
      <c r="G272" s="20">
        <v>0</v>
      </c>
      <c r="H272" s="16"/>
      <c r="I272" s="20">
        <v>26959016370</v>
      </c>
      <c r="J272" s="16"/>
      <c r="K272" s="20">
        <v>0</v>
      </c>
      <c r="L272" s="16"/>
      <c r="M272" s="20">
        <v>26959016370</v>
      </c>
      <c r="N272" s="16"/>
      <c r="O272" s="16"/>
    </row>
    <row r="273" spans="1:15" ht="21.75" customHeight="1" x14ac:dyDescent="0.2">
      <c r="A273" s="7" t="s">
        <v>687</v>
      </c>
      <c r="C273" s="20">
        <v>0</v>
      </c>
      <c r="D273" s="16"/>
      <c r="E273" s="20">
        <v>0</v>
      </c>
      <c r="F273" s="16"/>
      <c r="G273" s="20">
        <v>0</v>
      </c>
      <c r="H273" s="16"/>
      <c r="I273" s="20">
        <v>26959016370</v>
      </c>
      <c r="J273" s="16"/>
      <c r="K273" s="20">
        <v>0</v>
      </c>
      <c r="L273" s="16"/>
      <c r="M273" s="20">
        <v>26959016370</v>
      </c>
      <c r="N273" s="16"/>
      <c r="O273" s="16"/>
    </row>
    <row r="274" spans="1:15" ht="21.75" customHeight="1" x14ac:dyDescent="0.2">
      <c r="A274" s="7" t="s">
        <v>634</v>
      </c>
      <c r="C274" s="20">
        <v>0</v>
      </c>
      <c r="D274" s="16"/>
      <c r="E274" s="20">
        <v>0</v>
      </c>
      <c r="F274" s="16"/>
      <c r="G274" s="20">
        <v>0</v>
      </c>
      <c r="H274" s="16"/>
      <c r="I274" s="20">
        <v>59426229483</v>
      </c>
      <c r="J274" s="16"/>
      <c r="K274" s="20">
        <v>0</v>
      </c>
      <c r="L274" s="16"/>
      <c r="M274" s="20">
        <v>59426229483</v>
      </c>
      <c r="N274" s="16"/>
      <c r="O274" s="16"/>
    </row>
    <row r="275" spans="1:15" ht="21.75" customHeight="1" x14ac:dyDescent="0.2">
      <c r="A275" s="7" t="s">
        <v>719</v>
      </c>
      <c r="C275" s="20">
        <v>0</v>
      </c>
      <c r="D275" s="16"/>
      <c r="E275" s="20">
        <v>0</v>
      </c>
      <c r="F275" s="16"/>
      <c r="G275" s="20">
        <v>0</v>
      </c>
      <c r="H275" s="16"/>
      <c r="I275" s="20">
        <v>170081967141</v>
      </c>
      <c r="J275" s="16"/>
      <c r="K275" s="20">
        <v>0</v>
      </c>
      <c r="L275" s="16"/>
      <c r="M275" s="20">
        <v>170081967141</v>
      </c>
      <c r="N275" s="16"/>
      <c r="O275" s="16"/>
    </row>
    <row r="276" spans="1:15" ht="21.75" customHeight="1" x14ac:dyDescent="0.2">
      <c r="A276" s="7" t="s">
        <v>436</v>
      </c>
      <c r="C276" s="20">
        <v>0</v>
      </c>
      <c r="D276" s="16"/>
      <c r="E276" s="20">
        <v>0</v>
      </c>
      <c r="F276" s="16"/>
      <c r="G276" s="20">
        <v>0</v>
      </c>
      <c r="H276" s="16"/>
      <c r="I276" s="20">
        <v>25573770450</v>
      </c>
      <c r="J276" s="16"/>
      <c r="K276" s="20">
        <v>0</v>
      </c>
      <c r="L276" s="16"/>
      <c r="M276" s="20">
        <v>25573770450</v>
      </c>
      <c r="N276" s="16"/>
      <c r="O276" s="16"/>
    </row>
    <row r="277" spans="1:15" ht="21.75" customHeight="1" x14ac:dyDescent="0.2">
      <c r="A277" s="7" t="s">
        <v>403</v>
      </c>
      <c r="C277" s="20">
        <v>2564195</v>
      </c>
      <c r="D277" s="16"/>
      <c r="E277" s="20">
        <v>0</v>
      </c>
      <c r="F277" s="16"/>
      <c r="G277" s="20">
        <v>2564195</v>
      </c>
      <c r="H277" s="16"/>
      <c r="I277" s="20">
        <v>222230330</v>
      </c>
      <c r="J277" s="16"/>
      <c r="K277" s="20">
        <v>0</v>
      </c>
      <c r="L277" s="16"/>
      <c r="M277" s="20">
        <v>222230330</v>
      </c>
      <c r="N277" s="16"/>
      <c r="O277" s="16"/>
    </row>
    <row r="278" spans="1:15" ht="21.75" customHeight="1" x14ac:dyDescent="0.2">
      <c r="A278" s="7" t="s">
        <v>459</v>
      </c>
      <c r="C278" s="20">
        <v>0</v>
      </c>
      <c r="D278" s="16"/>
      <c r="E278" s="20">
        <v>0</v>
      </c>
      <c r="F278" s="16"/>
      <c r="G278" s="20">
        <v>0</v>
      </c>
      <c r="H278" s="16"/>
      <c r="I278" s="20">
        <v>50241803250</v>
      </c>
      <c r="J278" s="16"/>
      <c r="K278" s="20">
        <v>0</v>
      </c>
      <c r="L278" s="16"/>
      <c r="M278" s="20">
        <v>50241803250</v>
      </c>
      <c r="N278" s="16"/>
      <c r="O278" s="16"/>
    </row>
    <row r="279" spans="1:15" ht="21.75" customHeight="1" x14ac:dyDescent="0.2">
      <c r="A279" s="7" t="s">
        <v>720</v>
      </c>
      <c r="C279" s="20">
        <v>0</v>
      </c>
      <c r="D279" s="16"/>
      <c r="E279" s="20">
        <v>0</v>
      </c>
      <c r="F279" s="16"/>
      <c r="G279" s="20">
        <v>0</v>
      </c>
      <c r="H279" s="16"/>
      <c r="I279" s="20">
        <v>15983606535</v>
      </c>
      <c r="J279" s="16"/>
      <c r="K279" s="20">
        <v>0</v>
      </c>
      <c r="L279" s="16"/>
      <c r="M279" s="20">
        <v>15983606535</v>
      </c>
      <c r="N279" s="16"/>
      <c r="O279" s="16"/>
    </row>
    <row r="280" spans="1:15" ht="21.75" customHeight="1" x14ac:dyDescent="0.2">
      <c r="A280" s="7" t="s">
        <v>664</v>
      </c>
      <c r="C280" s="20">
        <v>0</v>
      </c>
      <c r="D280" s="16"/>
      <c r="E280" s="20">
        <v>0</v>
      </c>
      <c r="F280" s="16"/>
      <c r="G280" s="20">
        <v>0</v>
      </c>
      <c r="H280" s="16"/>
      <c r="I280" s="20">
        <v>58670172099</v>
      </c>
      <c r="J280" s="16"/>
      <c r="K280" s="20">
        <v>0</v>
      </c>
      <c r="L280" s="16"/>
      <c r="M280" s="20">
        <v>58670172099</v>
      </c>
      <c r="N280" s="16"/>
      <c r="O280" s="16"/>
    </row>
    <row r="281" spans="1:15" ht="21.75" customHeight="1" x14ac:dyDescent="0.2">
      <c r="A281" s="7" t="s">
        <v>719</v>
      </c>
      <c r="C281" s="20">
        <v>0</v>
      </c>
      <c r="D281" s="16"/>
      <c r="E281" s="20">
        <v>0</v>
      </c>
      <c r="F281" s="16"/>
      <c r="G281" s="20">
        <v>0</v>
      </c>
      <c r="H281" s="16"/>
      <c r="I281" s="20">
        <v>94672131092</v>
      </c>
      <c r="J281" s="16"/>
      <c r="K281" s="20">
        <v>0</v>
      </c>
      <c r="L281" s="16"/>
      <c r="M281" s="20">
        <v>94672131092</v>
      </c>
      <c r="N281" s="16"/>
      <c r="O281" s="16"/>
    </row>
    <row r="282" spans="1:15" ht="21.75" customHeight="1" x14ac:dyDescent="0.2">
      <c r="A282" s="7" t="s">
        <v>634</v>
      </c>
      <c r="C282" s="20">
        <v>0</v>
      </c>
      <c r="D282" s="16"/>
      <c r="E282" s="20">
        <v>0</v>
      </c>
      <c r="F282" s="16"/>
      <c r="G282" s="20">
        <v>0</v>
      </c>
      <c r="H282" s="16"/>
      <c r="I282" s="20">
        <v>63934426218</v>
      </c>
      <c r="J282" s="16"/>
      <c r="K282" s="20">
        <v>0</v>
      </c>
      <c r="L282" s="16"/>
      <c r="M282" s="20">
        <v>63934426218</v>
      </c>
      <c r="N282" s="16"/>
      <c r="O282" s="16"/>
    </row>
    <row r="283" spans="1:15" ht="21.75" customHeight="1" x14ac:dyDescent="0.2">
      <c r="A283" s="7" t="s">
        <v>718</v>
      </c>
      <c r="C283" s="20">
        <v>0</v>
      </c>
      <c r="D283" s="16"/>
      <c r="E283" s="20">
        <v>0</v>
      </c>
      <c r="F283" s="16"/>
      <c r="G283" s="20">
        <v>0</v>
      </c>
      <c r="H283" s="16"/>
      <c r="I283" s="20">
        <v>134426229484</v>
      </c>
      <c r="J283" s="16"/>
      <c r="K283" s="20">
        <v>0</v>
      </c>
      <c r="L283" s="16"/>
      <c r="M283" s="20">
        <v>134426229484</v>
      </c>
      <c r="N283" s="16"/>
      <c r="O283" s="16"/>
    </row>
    <row r="284" spans="1:15" ht="21.75" customHeight="1" x14ac:dyDescent="0.2">
      <c r="A284" s="7" t="s">
        <v>713</v>
      </c>
      <c r="C284" s="20">
        <v>0</v>
      </c>
      <c r="D284" s="16"/>
      <c r="E284" s="20">
        <v>0</v>
      </c>
      <c r="F284" s="16"/>
      <c r="G284" s="20">
        <v>0</v>
      </c>
      <c r="H284" s="16"/>
      <c r="I284" s="20">
        <v>61925668019</v>
      </c>
      <c r="J284" s="16"/>
      <c r="K284" s="20">
        <v>0</v>
      </c>
      <c r="L284" s="16"/>
      <c r="M284" s="20">
        <v>61925668019</v>
      </c>
      <c r="N284" s="16"/>
      <c r="O284" s="16"/>
    </row>
    <row r="285" spans="1:15" ht="21.75" customHeight="1" x14ac:dyDescent="0.2">
      <c r="A285" s="7" t="s">
        <v>720</v>
      </c>
      <c r="C285" s="20">
        <v>0</v>
      </c>
      <c r="D285" s="16"/>
      <c r="E285" s="20">
        <v>0</v>
      </c>
      <c r="F285" s="16"/>
      <c r="G285" s="20">
        <v>0</v>
      </c>
      <c r="H285" s="16"/>
      <c r="I285" s="20">
        <v>23770491799</v>
      </c>
      <c r="J285" s="16"/>
      <c r="K285" s="20">
        <v>0</v>
      </c>
      <c r="L285" s="16"/>
      <c r="M285" s="20">
        <v>23770491799</v>
      </c>
      <c r="N285" s="16"/>
      <c r="O285" s="16"/>
    </row>
    <row r="286" spans="1:15" ht="21.75" customHeight="1" x14ac:dyDescent="0.2">
      <c r="A286" s="7" t="s">
        <v>436</v>
      </c>
      <c r="C286" s="20">
        <v>49578082170</v>
      </c>
      <c r="D286" s="16"/>
      <c r="E286" s="20">
        <v>-43944280</v>
      </c>
      <c r="F286" s="16"/>
      <c r="G286" s="20">
        <v>49622026450</v>
      </c>
      <c r="H286" s="16"/>
      <c r="I286" s="20">
        <v>495266076588</v>
      </c>
      <c r="J286" s="16"/>
      <c r="K286" s="20">
        <v>167049304</v>
      </c>
      <c r="L286" s="16"/>
      <c r="M286" s="20">
        <v>495099027284</v>
      </c>
      <c r="N286" s="16"/>
      <c r="O286" s="16"/>
    </row>
    <row r="287" spans="1:15" ht="21.75" customHeight="1" x14ac:dyDescent="0.2">
      <c r="A287" s="7" t="s">
        <v>718</v>
      </c>
      <c r="C287" s="20">
        <v>0</v>
      </c>
      <c r="D287" s="16"/>
      <c r="E287" s="20">
        <v>0</v>
      </c>
      <c r="F287" s="16"/>
      <c r="G287" s="20">
        <v>0</v>
      </c>
      <c r="H287" s="16"/>
      <c r="I287" s="20">
        <v>181967213060</v>
      </c>
      <c r="J287" s="16"/>
      <c r="K287" s="20">
        <v>0</v>
      </c>
      <c r="L287" s="16"/>
      <c r="M287" s="20">
        <v>181967213060</v>
      </c>
      <c r="N287" s="16"/>
      <c r="O287" s="16"/>
    </row>
    <row r="288" spans="1:15" ht="21.75" customHeight="1" x14ac:dyDescent="0.2">
      <c r="A288" s="7" t="s">
        <v>656</v>
      </c>
      <c r="C288" s="20">
        <v>0</v>
      </c>
      <c r="D288" s="16"/>
      <c r="E288" s="20">
        <v>0</v>
      </c>
      <c r="F288" s="16"/>
      <c r="G288" s="20">
        <v>0</v>
      </c>
      <c r="H288" s="16"/>
      <c r="I288" s="20">
        <v>71311475397</v>
      </c>
      <c r="J288" s="16"/>
      <c r="K288" s="20">
        <v>0</v>
      </c>
      <c r="L288" s="16"/>
      <c r="M288" s="20">
        <v>71311475397</v>
      </c>
      <c r="N288" s="16"/>
      <c r="O288" s="16"/>
    </row>
    <row r="289" spans="1:15" ht="21.75" customHeight="1" x14ac:dyDescent="0.2">
      <c r="A289" s="7" t="s">
        <v>713</v>
      </c>
      <c r="C289" s="20">
        <v>0</v>
      </c>
      <c r="D289" s="16"/>
      <c r="E289" s="20">
        <v>0</v>
      </c>
      <c r="F289" s="16"/>
      <c r="G289" s="20">
        <v>0</v>
      </c>
      <c r="H289" s="16"/>
      <c r="I289" s="20">
        <v>141788457150</v>
      </c>
      <c r="J289" s="16"/>
      <c r="K289" s="20">
        <v>0</v>
      </c>
      <c r="L289" s="16"/>
      <c r="M289" s="20">
        <v>141788457150</v>
      </c>
      <c r="N289" s="16"/>
      <c r="O289" s="16"/>
    </row>
    <row r="290" spans="1:15" ht="21.75" customHeight="1" x14ac:dyDescent="0.2">
      <c r="A290" s="7" t="s">
        <v>437</v>
      </c>
      <c r="C290" s="20">
        <v>73726027380</v>
      </c>
      <c r="D290" s="16"/>
      <c r="E290" s="20">
        <v>-503509683</v>
      </c>
      <c r="F290" s="16"/>
      <c r="G290" s="20">
        <v>74229537063</v>
      </c>
      <c r="H290" s="16"/>
      <c r="I290" s="20">
        <v>941078942806</v>
      </c>
      <c r="J290" s="16"/>
      <c r="K290" s="20">
        <v>13407964</v>
      </c>
      <c r="L290" s="16"/>
      <c r="M290" s="20">
        <v>941065534842</v>
      </c>
      <c r="N290" s="16"/>
      <c r="O290" s="16"/>
    </row>
    <row r="291" spans="1:15" ht="21.75" customHeight="1" x14ac:dyDescent="0.2">
      <c r="A291" s="7" t="s">
        <v>713</v>
      </c>
      <c r="C291" s="20">
        <v>0</v>
      </c>
      <c r="D291" s="16"/>
      <c r="E291" s="20">
        <v>0</v>
      </c>
      <c r="F291" s="16"/>
      <c r="G291" s="20">
        <v>0</v>
      </c>
      <c r="H291" s="16"/>
      <c r="I291" s="20">
        <v>87970469302</v>
      </c>
      <c r="J291" s="16"/>
      <c r="K291" s="20">
        <v>0</v>
      </c>
      <c r="L291" s="16"/>
      <c r="M291" s="20">
        <v>87970469302</v>
      </c>
      <c r="N291" s="16"/>
      <c r="O291" s="16"/>
    </row>
    <row r="292" spans="1:15" ht="21.75" customHeight="1" x14ac:dyDescent="0.2">
      <c r="A292" s="7" t="s">
        <v>721</v>
      </c>
      <c r="C292" s="20">
        <v>0</v>
      </c>
      <c r="D292" s="16"/>
      <c r="E292" s="20">
        <v>0</v>
      </c>
      <c r="F292" s="16"/>
      <c r="G292" s="20">
        <v>0</v>
      </c>
      <c r="H292" s="16"/>
      <c r="I292" s="20">
        <v>53918032773</v>
      </c>
      <c r="J292" s="16"/>
      <c r="K292" s="20">
        <v>0</v>
      </c>
      <c r="L292" s="16"/>
      <c r="M292" s="20">
        <v>53918032773</v>
      </c>
      <c r="N292" s="16"/>
      <c r="O292" s="16"/>
    </row>
    <row r="293" spans="1:15" ht="21.75" customHeight="1" x14ac:dyDescent="0.2">
      <c r="A293" s="7" t="s">
        <v>459</v>
      </c>
      <c r="C293" s="20">
        <v>0</v>
      </c>
      <c r="D293" s="16"/>
      <c r="E293" s="20">
        <v>0</v>
      </c>
      <c r="F293" s="16"/>
      <c r="G293" s="20">
        <v>0</v>
      </c>
      <c r="H293" s="16"/>
      <c r="I293" s="20">
        <v>89013770400</v>
      </c>
      <c r="J293" s="16"/>
      <c r="K293" s="20">
        <v>0</v>
      </c>
      <c r="L293" s="16"/>
      <c r="M293" s="20">
        <v>89013770400</v>
      </c>
      <c r="N293" s="16"/>
      <c r="O293" s="16"/>
    </row>
    <row r="294" spans="1:15" ht="21.75" customHeight="1" x14ac:dyDescent="0.2">
      <c r="A294" s="7" t="s">
        <v>484</v>
      </c>
      <c r="C294" s="20">
        <v>0</v>
      </c>
      <c r="D294" s="16"/>
      <c r="E294" s="20">
        <v>0</v>
      </c>
      <c r="F294" s="16"/>
      <c r="G294" s="20">
        <v>0</v>
      </c>
      <c r="H294" s="16"/>
      <c r="I294" s="20">
        <v>126229508174</v>
      </c>
      <c r="J294" s="16"/>
      <c r="K294" s="20">
        <v>0</v>
      </c>
      <c r="L294" s="16"/>
      <c r="M294" s="20">
        <v>126229508174</v>
      </c>
      <c r="N294" s="16"/>
      <c r="O294" s="16"/>
    </row>
    <row r="295" spans="1:15" ht="21.75" customHeight="1" x14ac:dyDescent="0.2">
      <c r="A295" s="7" t="s">
        <v>646</v>
      </c>
      <c r="C295" s="20">
        <v>0</v>
      </c>
      <c r="D295" s="16"/>
      <c r="E295" s="20">
        <v>0</v>
      </c>
      <c r="F295" s="16"/>
      <c r="G295" s="20">
        <v>0</v>
      </c>
      <c r="H295" s="16"/>
      <c r="I295" s="20">
        <v>84608333330</v>
      </c>
      <c r="J295" s="16"/>
      <c r="K295" s="20">
        <v>0</v>
      </c>
      <c r="L295" s="16"/>
      <c r="M295" s="20">
        <v>84608333330</v>
      </c>
      <c r="N295" s="16"/>
      <c r="O295" s="16"/>
    </row>
    <row r="296" spans="1:15" ht="21.75" customHeight="1" x14ac:dyDescent="0.2">
      <c r="A296" s="7" t="s">
        <v>459</v>
      </c>
      <c r="C296" s="20">
        <v>0</v>
      </c>
      <c r="D296" s="16"/>
      <c r="E296" s="20">
        <v>0</v>
      </c>
      <c r="F296" s="16"/>
      <c r="G296" s="20">
        <v>0</v>
      </c>
      <c r="H296" s="16"/>
      <c r="I296" s="20">
        <v>128693771976</v>
      </c>
      <c r="J296" s="16"/>
      <c r="K296" s="20">
        <v>0</v>
      </c>
      <c r="L296" s="16"/>
      <c r="M296" s="20">
        <v>128693771976</v>
      </c>
      <c r="N296" s="16"/>
      <c r="O296" s="16"/>
    </row>
    <row r="297" spans="1:15" ht="21.75" customHeight="1" x14ac:dyDescent="0.2">
      <c r="A297" s="7" t="s">
        <v>664</v>
      </c>
      <c r="C297" s="20">
        <v>0</v>
      </c>
      <c r="D297" s="16"/>
      <c r="E297" s="20">
        <v>0</v>
      </c>
      <c r="F297" s="16"/>
      <c r="G297" s="20">
        <v>0</v>
      </c>
      <c r="H297" s="16"/>
      <c r="I297" s="20">
        <v>52284152992</v>
      </c>
      <c r="J297" s="16"/>
      <c r="K297" s="20">
        <v>0</v>
      </c>
      <c r="L297" s="16"/>
      <c r="M297" s="20">
        <v>52284152992</v>
      </c>
      <c r="N297" s="16"/>
      <c r="O297" s="16"/>
    </row>
    <row r="298" spans="1:15" ht="21.75" customHeight="1" x14ac:dyDescent="0.2">
      <c r="A298" s="7" t="s">
        <v>664</v>
      </c>
      <c r="C298" s="20">
        <v>0</v>
      </c>
      <c r="D298" s="16"/>
      <c r="E298" s="20">
        <v>0</v>
      </c>
      <c r="F298" s="16"/>
      <c r="G298" s="20">
        <v>0</v>
      </c>
      <c r="H298" s="16"/>
      <c r="I298" s="20">
        <v>35536885244</v>
      </c>
      <c r="J298" s="16"/>
      <c r="K298" s="20">
        <v>0</v>
      </c>
      <c r="L298" s="16"/>
      <c r="M298" s="20">
        <v>35536885244</v>
      </c>
      <c r="N298" s="16"/>
      <c r="O298" s="16"/>
    </row>
    <row r="299" spans="1:15" ht="21.75" customHeight="1" x14ac:dyDescent="0.2">
      <c r="A299" s="7" t="s">
        <v>720</v>
      </c>
      <c r="C299" s="20">
        <v>0</v>
      </c>
      <c r="D299" s="16"/>
      <c r="E299" s="20">
        <v>0</v>
      </c>
      <c r="F299" s="16"/>
      <c r="G299" s="20">
        <v>0</v>
      </c>
      <c r="H299" s="16"/>
      <c r="I299" s="20">
        <v>20754098349</v>
      </c>
      <c r="J299" s="16"/>
      <c r="K299" s="20">
        <v>0</v>
      </c>
      <c r="L299" s="16"/>
      <c r="M299" s="20">
        <v>20754098349</v>
      </c>
      <c r="N299" s="16"/>
      <c r="O299" s="16"/>
    </row>
    <row r="300" spans="1:15" ht="21.75" customHeight="1" x14ac:dyDescent="0.2">
      <c r="A300" s="7" t="s">
        <v>718</v>
      </c>
      <c r="C300" s="20">
        <v>0</v>
      </c>
      <c r="D300" s="16"/>
      <c r="E300" s="20">
        <v>0</v>
      </c>
      <c r="F300" s="16"/>
      <c r="G300" s="20">
        <v>0</v>
      </c>
      <c r="H300" s="16"/>
      <c r="I300" s="20">
        <v>102524590162</v>
      </c>
      <c r="J300" s="16"/>
      <c r="K300" s="20">
        <v>0</v>
      </c>
      <c r="L300" s="16"/>
      <c r="M300" s="20">
        <v>102524590162</v>
      </c>
      <c r="N300" s="16"/>
      <c r="O300" s="16"/>
    </row>
    <row r="301" spans="1:15" ht="21.75" customHeight="1" x14ac:dyDescent="0.2">
      <c r="A301" s="7" t="s">
        <v>713</v>
      </c>
      <c r="C301" s="20">
        <v>0</v>
      </c>
      <c r="D301" s="16"/>
      <c r="E301" s="20">
        <v>0</v>
      </c>
      <c r="F301" s="16"/>
      <c r="G301" s="20">
        <v>0</v>
      </c>
      <c r="H301" s="16"/>
      <c r="I301" s="20">
        <v>114015270581</v>
      </c>
      <c r="J301" s="16"/>
      <c r="K301" s="20">
        <v>0</v>
      </c>
      <c r="L301" s="16"/>
      <c r="M301" s="20">
        <v>114015270581</v>
      </c>
      <c r="N301" s="16"/>
      <c r="O301" s="16"/>
    </row>
    <row r="302" spans="1:15" ht="21.75" customHeight="1" x14ac:dyDescent="0.2">
      <c r="A302" s="7" t="s">
        <v>459</v>
      </c>
      <c r="C302" s="20">
        <v>0</v>
      </c>
      <c r="D302" s="16"/>
      <c r="E302" s="20">
        <v>0</v>
      </c>
      <c r="F302" s="16"/>
      <c r="G302" s="20">
        <v>0</v>
      </c>
      <c r="H302" s="16"/>
      <c r="I302" s="20">
        <v>80803524564</v>
      </c>
      <c r="J302" s="16"/>
      <c r="K302" s="20">
        <v>0</v>
      </c>
      <c r="L302" s="16"/>
      <c r="M302" s="20">
        <v>80803524564</v>
      </c>
      <c r="N302" s="16"/>
      <c r="O302" s="16"/>
    </row>
    <row r="303" spans="1:15" ht="21.75" customHeight="1" x14ac:dyDescent="0.2">
      <c r="A303" s="7" t="s">
        <v>436</v>
      </c>
      <c r="C303" s="20">
        <v>45731506830</v>
      </c>
      <c r="D303" s="16"/>
      <c r="E303" s="20">
        <v>0</v>
      </c>
      <c r="F303" s="16"/>
      <c r="G303" s="20">
        <v>45731506830</v>
      </c>
      <c r="H303" s="16"/>
      <c r="I303" s="20">
        <v>443394568376</v>
      </c>
      <c r="J303" s="16"/>
      <c r="K303" s="20">
        <v>291820707</v>
      </c>
      <c r="L303" s="16"/>
      <c r="M303" s="20">
        <v>443102747669</v>
      </c>
      <c r="N303" s="16"/>
      <c r="O303" s="16"/>
    </row>
    <row r="304" spans="1:15" ht="21.75" customHeight="1" x14ac:dyDescent="0.2">
      <c r="A304" s="7" t="s">
        <v>436</v>
      </c>
      <c r="C304" s="20">
        <v>73490958900</v>
      </c>
      <c r="D304" s="16"/>
      <c r="E304" s="20">
        <v>-31012199</v>
      </c>
      <c r="F304" s="16"/>
      <c r="G304" s="20">
        <v>73521971099</v>
      </c>
      <c r="H304" s="16"/>
      <c r="I304" s="20">
        <v>704830502508</v>
      </c>
      <c r="J304" s="16"/>
      <c r="K304" s="20">
        <v>465182979</v>
      </c>
      <c r="L304" s="16"/>
      <c r="M304" s="20">
        <v>704365319529</v>
      </c>
      <c r="N304" s="16"/>
      <c r="O304" s="16"/>
    </row>
    <row r="305" spans="1:15" ht="21.75" customHeight="1" x14ac:dyDescent="0.2">
      <c r="A305" s="7" t="s">
        <v>436</v>
      </c>
      <c r="C305" s="20">
        <v>64109589030</v>
      </c>
      <c r="D305" s="16"/>
      <c r="E305" s="20">
        <v>-27053386</v>
      </c>
      <c r="F305" s="16"/>
      <c r="G305" s="20">
        <v>64136642416</v>
      </c>
      <c r="H305" s="16"/>
      <c r="I305" s="20">
        <v>615469103850</v>
      </c>
      <c r="J305" s="16"/>
      <c r="K305" s="20">
        <v>405800796</v>
      </c>
      <c r="L305" s="16"/>
      <c r="M305" s="20">
        <v>615063303054</v>
      </c>
      <c r="N305" s="16"/>
      <c r="O305" s="16"/>
    </row>
    <row r="306" spans="1:15" ht="21.75" customHeight="1" x14ac:dyDescent="0.2">
      <c r="A306" s="7" t="s">
        <v>436</v>
      </c>
      <c r="C306" s="20">
        <v>71546301360</v>
      </c>
      <c r="D306" s="16"/>
      <c r="E306" s="20">
        <v>-31846491</v>
      </c>
      <c r="F306" s="16"/>
      <c r="G306" s="20">
        <v>71578147851</v>
      </c>
      <c r="H306" s="16"/>
      <c r="I306" s="20">
        <v>683801494597</v>
      </c>
      <c r="J306" s="16"/>
      <c r="K306" s="20">
        <v>414004386</v>
      </c>
      <c r="L306" s="16"/>
      <c r="M306" s="20">
        <v>683387490211</v>
      </c>
      <c r="N306" s="16"/>
      <c r="O306" s="16"/>
    </row>
    <row r="307" spans="1:15" ht="21.75" customHeight="1" x14ac:dyDescent="0.2">
      <c r="A307" s="7" t="s">
        <v>664</v>
      </c>
      <c r="C307" s="20">
        <v>0</v>
      </c>
      <c r="D307" s="16"/>
      <c r="E307" s="20">
        <v>0</v>
      </c>
      <c r="F307" s="16"/>
      <c r="G307" s="20">
        <v>0</v>
      </c>
      <c r="H307" s="16"/>
      <c r="I307" s="20">
        <v>53787322400</v>
      </c>
      <c r="J307" s="16"/>
      <c r="K307" s="20">
        <v>0</v>
      </c>
      <c r="L307" s="16"/>
      <c r="M307" s="20">
        <v>53787322400</v>
      </c>
      <c r="N307" s="16"/>
      <c r="O307" s="16"/>
    </row>
    <row r="308" spans="1:15" ht="21.75" customHeight="1" x14ac:dyDescent="0.2">
      <c r="A308" s="7" t="s">
        <v>436</v>
      </c>
      <c r="C308" s="20">
        <v>28250958900</v>
      </c>
      <c r="D308" s="16"/>
      <c r="E308" s="20">
        <v>109003642</v>
      </c>
      <c r="F308" s="16"/>
      <c r="G308" s="20">
        <v>28141955258</v>
      </c>
      <c r="H308" s="16"/>
      <c r="I308" s="20">
        <v>285079963145</v>
      </c>
      <c r="J308" s="16"/>
      <c r="K308" s="20">
        <v>138791624</v>
      </c>
      <c r="L308" s="16"/>
      <c r="M308" s="20">
        <v>284941171521</v>
      </c>
      <c r="N308" s="16"/>
      <c r="O308" s="16"/>
    </row>
    <row r="309" spans="1:15" ht="21.75" customHeight="1" x14ac:dyDescent="0.2">
      <c r="A309" s="7" t="s">
        <v>459</v>
      </c>
      <c r="C309" s="20">
        <v>0</v>
      </c>
      <c r="D309" s="16"/>
      <c r="E309" s="20">
        <v>0</v>
      </c>
      <c r="F309" s="16"/>
      <c r="G309" s="20">
        <v>0</v>
      </c>
      <c r="H309" s="16"/>
      <c r="I309" s="20">
        <v>149908469931</v>
      </c>
      <c r="J309" s="16"/>
      <c r="K309" s="20">
        <v>0</v>
      </c>
      <c r="L309" s="16"/>
      <c r="M309" s="20">
        <v>149908469931</v>
      </c>
      <c r="N309" s="16"/>
      <c r="O309" s="16"/>
    </row>
    <row r="310" spans="1:15" ht="21.75" customHeight="1" x14ac:dyDescent="0.2">
      <c r="A310" s="7" t="s">
        <v>457</v>
      </c>
      <c r="C310" s="20">
        <v>0</v>
      </c>
      <c r="D310" s="16"/>
      <c r="E310" s="20">
        <v>0</v>
      </c>
      <c r="F310" s="16"/>
      <c r="G310" s="20">
        <v>0</v>
      </c>
      <c r="H310" s="16"/>
      <c r="I310" s="20">
        <v>61229508194</v>
      </c>
      <c r="J310" s="16"/>
      <c r="K310" s="20">
        <v>0</v>
      </c>
      <c r="L310" s="16"/>
      <c r="M310" s="20">
        <v>61229508194</v>
      </c>
      <c r="N310" s="16"/>
      <c r="O310" s="16"/>
    </row>
    <row r="311" spans="1:15" ht="21.75" customHeight="1" x14ac:dyDescent="0.2">
      <c r="A311" s="7" t="s">
        <v>722</v>
      </c>
      <c r="C311" s="20">
        <v>0</v>
      </c>
      <c r="D311" s="16"/>
      <c r="E311" s="20">
        <v>0</v>
      </c>
      <c r="F311" s="16"/>
      <c r="G311" s="20">
        <v>0</v>
      </c>
      <c r="H311" s="16"/>
      <c r="I311" s="20">
        <v>59754098358</v>
      </c>
      <c r="J311" s="16"/>
      <c r="K311" s="20">
        <v>0</v>
      </c>
      <c r="L311" s="16"/>
      <c r="M311" s="20">
        <v>59754098358</v>
      </c>
      <c r="N311" s="16"/>
      <c r="O311" s="16"/>
    </row>
    <row r="312" spans="1:15" ht="21.75" customHeight="1" x14ac:dyDescent="0.2">
      <c r="A312" s="7" t="s">
        <v>446</v>
      </c>
      <c r="C312" s="20">
        <v>0</v>
      </c>
      <c r="D312" s="16"/>
      <c r="E312" s="20">
        <v>0</v>
      </c>
      <c r="F312" s="16"/>
      <c r="G312" s="20">
        <v>0</v>
      </c>
      <c r="H312" s="16"/>
      <c r="I312" s="20">
        <v>2950819672</v>
      </c>
      <c r="J312" s="16"/>
      <c r="K312" s="20">
        <v>0</v>
      </c>
      <c r="L312" s="16"/>
      <c r="M312" s="20">
        <v>2950819672</v>
      </c>
      <c r="N312" s="16"/>
      <c r="O312" s="16"/>
    </row>
    <row r="313" spans="1:15" ht="21.75" customHeight="1" x14ac:dyDescent="0.2">
      <c r="A313" s="7" t="s">
        <v>723</v>
      </c>
      <c r="C313" s="20">
        <v>0</v>
      </c>
      <c r="D313" s="16"/>
      <c r="E313" s="20">
        <v>0</v>
      </c>
      <c r="F313" s="16"/>
      <c r="G313" s="20">
        <v>0</v>
      </c>
      <c r="H313" s="16"/>
      <c r="I313" s="20">
        <v>58746147495</v>
      </c>
      <c r="J313" s="16"/>
      <c r="K313" s="20">
        <v>0</v>
      </c>
      <c r="L313" s="16"/>
      <c r="M313" s="20">
        <v>58746147495</v>
      </c>
      <c r="N313" s="16"/>
      <c r="O313" s="16"/>
    </row>
    <row r="314" spans="1:15" ht="21.75" customHeight="1" x14ac:dyDescent="0.2">
      <c r="A314" s="7" t="s">
        <v>656</v>
      </c>
      <c r="C314" s="20">
        <v>0</v>
      </c>
      <c r="D314" s="16"/>
      <c r="E314" s="20">
        <v>0</v>
      </c>
      <c r="F314" s="16"/>
      <c r="G314" s="20">
        <v>0</v>
      </c>
      <c r="H314" s="16"/>
      <c r="I314" s="20">
        <v>103500000000</v>
      </c>
      <c r="J314" s="16"/>
      <c r="K314" s="20">
        <v>0</v>
      </c>
      <c r="L314" s="16"/>
      <c r="M314" s="20">
        <v>103500000000</v>
      </c>
      <c r="N314" s="16"/>
      <c r="O314" s="16"/>
    </row>
    <row r="315" spans="1:15" ht="21.75" customHeight="1" x14ac:dyDescent="0.2">
      <c r="A315" s="7" t="s">
        <v>441</v>
      </c>
      <c r="C315" s="20">
        <v>0</v>
      </c>
      <c r="D315" s="16"/>
      <c r="E315" s="20">
        <v>0</v>
      </c>
      <c r="F315" s="16"/>
      <c r="G315" s="20">
        <v>0</v>
      </c>
      <c r="H315" s="16"/>
      <c r="I315" s="20">
        <v>22131147540</v>
      </c>
      <c r="J315" s="16"/>
      <c r="K315" s="20">
        <v>0</v>
      </c>
      <c r="L315" s="16"/>
      <c r="M315" s="20">
        <v>22131147540</v>
      </c>
      <c r="N315" s="16"/>
      <c r="O315" s="16"/>
    </row>
    <row r="316" spans="1:15" ht="21.75" customHeight="1" x14ac:dyDescent="0.2">
      <c r="A316" s="7" t="s">
        <v>724</v>
      </c>
      <c r="C316" s="20">
        <v>0</v>
      </c>
      <c r="D316" s="16"/>
      <c r="E316" s="20">
        <v>0</v>
      </c>
      <c r="F316" s="16"/>
      <c r="G316" s="20">
        <v>0</v>
      </c>
      <c r="H316" s="16"/>
      <c r="I316" s="20">
        <v>70497827862</v>
      </c>
      <c r="J316" s="16"/>
      <c r="K316" s="20">
        <v>0</v>
      </c>
      <c r="L316" s="16"/>
      <c r="M316" s="20">
        <v>70497827862</v>
      </c>
      <c r="N316" s="16"/>
      <c r="O316" s="16"/>
    </row>
    <row r="317" spans="1:15" ht="21.75" customHeight="1" x14ac:dyDescent="0.2">
      <c r="A317" s="7" t="s">
        <v>723</v>
      </c>
      <c r="C317" s="20">
        <v>0</v>
      </c>
      <c r="D317" s="16"/>
      <c r="E317" s="20">
        <v>0</v>
      </c>
      <c r="F317" s="16"/>
      <c r="G317" s="20">
        <v>0</v>
      </c>
      <c r="H317" s="16"/>
      <c r="I317" s="20">
        <v>19345136608</v>
      </c>
      <c r="J317" s="16"/>
      <c r="K317" s="20">
        <v>0</v>
      </c>
      <c r="L317" s="16"/>
      <c r="M317" s="20">
        <v>19345136608</v>
      </c>
      <c r="N317" s="16"/>
      <c r="O317" s="16"/>
    </row>
    <row r="318" spans="1:15" ht="21.75" customHeight="1" x14ac:dyDescent="0.2">
      <c r="A318" s="7" t="s">
        <v>725</v>
      </c>
      <c r="C318" s="20">
        <v>0</v>
      </c>
      <c r="D318" s="16"/>
      <c r="E318" s="20">
        <v>0</v>
      </c>
      <c r="F318" s="16"/>
      <c r="G318" s="20">
        <v>0</v>
      </c>
      <c r="H318" s="16"/>
      <c r="I318" s="20">
        <v>73770491800</v>
      </c>
      <c r="J318" s="16"/>
      <c r="K318" s="20">
        <v>0</v>
      </c>
      <c r="L318" s="16"/>
      <c r="M318" s="20">
        <v>73770491800</v>
      </c>
      <c r="N318" s="16"/>
      <c r="O318" s="16"/>
    </row>
    <row r="319" spans="1:15" ht="21.75" customHeight="1" x14ac:dyDescent="0.2">
      <c r="A319" s="7" t="s">
        <v>485</v>
      </c>
      <c r="C319" s="20">
        <v>0</v>
      </c>
      <c r="D319" s="16"/>
      <c r="E319" s="20">
        <v>0</v>
      </c>
      <c r="F319" s="16"/>
      <c r="G319" s="20">
        <v>0</v>
      </c>
      <c r="H319" s="16"/>
      <c r="I319" s="20">
        <v>83114754060</v>
      </c>
      <c r="J319" s="16"/>
      <c r="K319" s="20">
        <v>0</v>
      </c>
      <c r="L319" s="16"/>
      <c r="M319" s="20">
        <v>83114754060</v>
      </c>
      <c r="N319" s="16"/>
      <c r="O319" s="16"/>
    </row>
    <row r="320" spans="1:15" ht="21.75" customHeight="1" x14ac:dyDescent="0.2">
      <c r="A320" s="7" t="s">
        <v>438</v>
      </c>
      <c r="C320" s="20">
        <v>11835616437</v>
      </c>
      <c r="D320" s="16"/>
      <c r="E320" s="20">
        <v>273395</v>
      </c>
      <c r="F320" s="16"/>
      <c r="G320" s="20">
        <v>11835343042</v>
      </c>
      <c r="H320" s="16"/>
      <c r="I320" s="20">
        <v>103135875013</v>
      </c>
      <c r="J320" s="16"/>
      <c r="K320" s="20">
        <v>820185</v>
      </c>
      <c r="L320" s="16"/>
      <c r="M320" s="20">
        <v>103135054828</v>
      </c>
      <c r="N320" s="16"/>
      <c r="O320" s="16"/>
    </row>
    <row r="321" spans="1:15" ht="21.75" customHeight="1" x14ac:dyDescent="0.2">
      <c r="A321" s="7" t="s">
        <v>723</v>
      </c>
      <c r="C321" s="20">
        <v>0</v>
      </c>
      <c r="D321" s="16"/>
      <c r="E321" s="20">
        <v>0</v>
      </c>
      <c r="F321" s="16"/>
      <c r="G321" s="20">
        <v>0</v>
      </c>
      <c r="H321" s="16"/>
      <c r="I321" s="20">
        <v>47169292338</v>
      </c>
      <c r="J321" s="16"/>
      <c r="K321" s="20">
        <v>0</v>
      </c>
      <c r="L321" s="16"/>
      <c r="M321" s="20">
        <v>47169292338</v>
      </c>
      <c r="N321" s="16"/>
      <c r="O321" s="16"/>
    </row>
    <row r="322" spans="1:15" ht="21.75" customHeight="1" x14ac:dyDescent="0.2">
      <c r="A322" s="7" t="s">
        <v>656</v>
      </c>
      <c r="C322" s="20">
        <v>0</v>
      </c>
      <c r="D322" s="16"/>
      <c r="E322" s="20">
        <v>0</v>
      </c>
      <c r="F322" s="16"/>
      <c r="G322" s="20">
        <v>0</v>
      </c>
      <c r="H322" s="16"/>
      <c r="I322" s="20">
        <v>84472131120</v>
      </c>
      <c r="J322" s="16"/>
      <c r="K322" s="20">
        <v>0</v>
      </c>
      <c r="L322" s="16"/>
      <c r="M322" s="20">
        <v>84472131120</v>
      </c>
      <c r="N322" s="16"/>
      <c r="O322" s="16"/>
    </row>
    <row r="323" spans="1:15" ht="21.75" customHeight="1" x14ac:dyDescent="0.2">
      <c r="A323" s="7" t="s">
        <v>642</v>
      </c>
      <c r="C323" s="20">
        <v>0</v>
      </c>
      <c r="D323" s="16"/>
      <c r="E323" s="20">
        <v>0</v>
      </c>
      <c r="F323" s="16"/>
      <c r="G323" s="20">
        <v>0</v>
      </c>
      <c r="H323" s="16"/>
      <c r="I323" s="20">
        <v>19180327868</v>
      </c>
      <c r="J323" s="16"/>
      <c r="K323" s="20">
        <v>0</v>
      </c>
      <c r="L323" s="16"/>
      <c r="M323" s="20">
        <v>19180327868</v>
      </c>
      <c r="N323" s="16"/>
      <c r="O323" s="16"/>
    </row>
    <row r="324" spans="1:15" ht="21.75" customHeight="1" x14ac:dyDescent="0.2">
      <c r="A324" s="7" t="s">
        <v>393</v>
      </c>
      <c r="C324" s="20">
        <v>11095890390</v>
      </c>
      <c r="D324" s="16"/>
      <c r="E324" s="20">
        <v>-273395</v>
      </c>
      <c r="F324" s="16"/>
      <c r="G324" s="20">
        <v>11096163785</v>
      </c>
      <c r="H324" s="16"/>
      <c r="I324" s="20">
        <v>100884684351</v>
      </c>
      <c r="J324" s="16"/>
      <c r="K324" s="20">
        <v>273395</v>
      </c>
      <c r="L324" s="16"/>
      <c r="M324" s="20">
        <v>100884410956</v>
      </c>
      <c r="N324" s="16"/>
      <c r="O324" s="16"/>
    </row>
    <row r="325" spans="1:15" ht="21.75" customHeight="1" x14ac:dyDescent="0.2">
      <c r="A325" s="7" t="s">
        <v>439</v>
      </c>
      <c r="C325" s="20">
        <v>11095890390</v>
      </c>
      <c r="D325" s="16"/>
      <c r="E325" s="20">
        <v>-818975</v>
      </c>
      <c r="F325" s="16"/>
      <c r="G325" s="20">
        <v>11096709365</v>
      </c>
      <c r="H325" s="16"/>
      <c r="I325" s="20">
        <v>100884684351</v>
      </c>
      <c r="J325" s="16"/>
      <c r="K325" s="20">
        <v>818974</v>
      </c>
      <c r="L325" s="16"/>
      <c r="M325" s="20">
        <v>100883865377</v>
      </c>
      <c r="N325" s="16"/>
      <c r="O325" s="16"/>
    </row>
    <row r="326" spans="1:15" ht="21.75" customHeight="1" x14ac:dyDescent="0.2">
      <c r="A326" s="7" t="s">
        <v>440</v>
      </c>
      <c r="C326" s="20">
        <v>11095890390</v>
      </c>
      <c r="D326" s="16"/>
      <c r="E326" s="20">
        <v>-273395</v>
      </c>
      <c r="F326" s="16"/>
      <c r="G326" s="20">
        <v>11096163785</v>
      </c>
      <c r="H326" s="16"/>
      <c r="I326" s="20">
        <v>100884684351</v>
      </c>
      <c r="J326" s="16"/>
      <c r="K326" s="20">
        <v>273395</v>
      </c>
      <c r="L326" s="16"/>
      <c r="M326" s="20">
        <v>100884410956</v>
      </c>
      <c r="N326" s="16"/>
      <c r="O326" s="16"/>
    </row>
    <row r="327" spans="1:15" ht="21.75" customHeight="1" x14ac:dyDescent="0.2">
      <c r="A327" s="7" t="s">
        <v>697</v>
      </c>
      <c r="C327" s="20">
        <v>0</v>
      </c>
      <c r="D327" s="16"/>
      <c r="E327" s="20">
        <v>0</v>
      </c>
      <c r="F327" s="16"/>
      <c r="G327" s="20">
        <v>0</v>
      </c>
      <c r="H327" s="16"/>
      <c r="I327" s="20">
        <v>54281944713</v>
      </c>
      <c r="J327" s="16"/>
      <c r="K327" s="20">
        <v>0</v>
      </c>
      <c r="L327" s="16"/>
      <c r="M327" s="20">
        <v>54281944713</v>
      </c>
      <c r="N327" s="16"/>
      <c r="O327" s="16"/>
    </row>
    <row r="328" spans="1:15" ht="21.75" customHeight="1" x14ac:dyDescent="0.2">
      <c r="A328" s="7" t="s">
        <v>441</v>
      </c>
      <c r="C328" s="20">
        <v>5547945180</v>
      </c>
      <c r="D328" s="16"/>
      <c r="E328" s="20">
        <v>-136697</v>
      </c>
      <c r="F328" s="16"/>
      <c r="G328" s="20">
        <v>5548081877</v>
      </c>
      <c r="H328" s="16"/>
      <c r="I328" s="20">
        <v>50442342039</v>
      </c>
      <c r="J328" s="16"/>
      <c r="K328" s="20">
        <v>136698</v>
      </c>
      <c r="L328" s="16"/>
      <c r="M328" s="20">
        <v>50442205341</v>
      </c>
      <c r="N328" s="16"/>
      <c r="O328" s="16"/>
    </row>
    <row r="329" spans="1:15" ht="21.75" customHeight="1" x14ac:dyDescent="0.2">
      <c r="A329" s="7" t="s">
        <v>442</v>
      </c>
      <c r="C329" s="20">
        <v>5547945180</v>
      </c>
      <c r="D329" s="16"/>
      <c r="E329" s="20">
        <v>-136697</v>
      </c>
      <c r="F329" s="16"/>
      <c r="G329" s="20">
        <v>5548081877</v>
      </c>
      <c r="H329" s="16"/>
      <c r="I329" s="20">
        <v>50442342039</v>
      </c>
      <c r="J329" s="16"/>
      <c r="K329" s="20">
        <v>136698</v>
      </c>
      <c r="L329" s="16"/>
      <c r="M329" s="20">
        <v>50442205341</v>
      </c>
      <c r="N329" s="16"/>
      <c r="O329" s="16"/>
    </row>
    <row r="330" spans="1:15" ht="21.75" customHeight="1" x14ac:dyDescent="0.2">
      <c r="A330" s="7" t="s">
        <v>726</v>
      </c>
      <c r="C330" s="20">
        <v>-819178082</v>
      </c>
      <c r="D330" s="16"/>
      <c r="E330" s="20">
        <v>-2008223</v>
      </c>
      <c r="F330" s="16"/>
      <c r="G330" s="20">
        <v>-817169859</v>
      </c>
      <c r="H330" s="16"/>
      <c r="I330" s="20">
        <v>194068285576</v>
      </c>
      <c r="J330" s="16"/>
      <c r="K330" s="20">
        <v>0</v>
      </c>
      <c r="L330" s="16"/>
      <c r="M330" s="20">
        <v>194068285576</v>
      </c>
      <c r="N330" s="16"/>
      <c r="O330" s="16"/>
    </row>
    <row r="331" spans="1:15" ht="21.75" customHeight="1" x14ac:dyDescent="0.2">
      <c r="A331" s="7" t="s">
        <v>442</v>
      </c>
      <c r="C331" s="20">
        <v>5547945180</v>
      </c>
      <c r="D331" s="16"/>
      <c r="E331" s="20">
        <v>-136697</v>
      </c>
      <c r="F331" s="16"/>
      <c r="G331" s="20">
        <v>5548081877</v>
      </c>
      <c r="H331" s="16"/>
      <c r="I331" s="20">
        <v>50442342039</v>
      </c>
      <c r="J331" s="16"/>
      <c r="K331" s="20">
        <v>136698</v>
      </c>
      <c r="L331" s="16"/>
      <c r="M331" s="20">
        <v>50442205341</v>
      </c>
      <c r="N331" s="16"/>
      <c r="O331" s="16"/>
    </row>
    <row r="332" spans="1:15" ht="21.75" customHeight="1" x14ac:dyDescent="0.2">
      <c r="A332" s="7" t="s">
        <v>443</v>
      </c>
      <c r="C332" s="20">
        <v>5547945180</v>
      </c>
      <c r="D332" s="16"/>
      <c r="E332" s="20">
        <v>-409487</v>
      </c>
      <c r="F332" s="16"/>
      <c r="G332" s="20">
        <v>5548354667</v>
      </c>
      <c r="H332" s="16"/>
      <c r="I332" s="20">
        <v>50442342039</v>
      </c>
      <c r="J332" s="16"/>
      <c r="K332" s="20">
        <v>409487</v>
      </c>
      <c r="L332" s="16"/>
      <c r="M332" s="20">
        <v>50441932552</v>
      </c>
      <c r="N332" s="16"/>
      <c r="O332" s="16"/>
    </row>
    <row r="333" spans="1:15" ht="21.75" customHeight="1" x14ac:dyDescent="0.2">
      <c r="A333" s="7" t="s">
        <v>714</v>
      </c>
      <c r="C333" s="20">
        <v>-819178082</v>
      </c>
      <c r="D333" s="16"/>
      <c r="E333" s="20">
        <v>-2008223</v>
      </c>
      <c r="F333" s="16"/>
      <c r="G333" s="20">
        <v>-817169859</v>
      </c>
      <c r="H333" s="16"/>
      <c r="I333" s="20">
        <v>196202531336</v>
      </c>
      <c r="J333" s="16"/>
      <c r="K333" s="20">
        <v>0</v>
      </c>
      <c r="L333" s="16"/>
      <c r="M333" s="20">
        <v>196202531336</v>
      </c>
      <c r="N333" s="16"/>
      <c r="O333" s="16"/>
    </row>
    <row r="334" spans="1:15" ht="21.75" customHeight="1" x14ac:dyDescent="0.2">
      <c r="A334" s="7" t="s">
        <v>444</v>
      </c>
      <c r="C334" s="20">
        <v>5547945180</v>
      </c>
      <c r="D334" s="16"/>
      <c r="E334" s="20">
        <v>-136697</v>
      </c>
      <c r="F334" s="16"/>
      <c r="G334" s="20">
        <v>5548081877</v>
      </c>
      <c r="H334" s="16"/>
      <c r="I334" s="20">
        <v>50442342039</v>
      </c>
      <c r="J334" s="16"/>
      <c r="K334" s="20">
        <v>136698</v>
      </c>
      <c r="L334" s="16"/>
      <c r="M334" s="20">
        <v>50442205341</v>
      </c>
      <c r="N334" s="16"/>
      <c r="O334" s="16"/>
    </row>
    <row r="335" spans="1:15" ht="21.75" customHeight="1" x14ac:dyDescent="0.2">
      <c r="A335" s="7" t="s">
        <v>445</v>
      </c>
      <c r="C335" s="20">
        <v>5547945180</v>
      </c>
      <c r="D335" s="16"/>
      <c r="E335" s="20">
        <v>-136697</v>
      </c>
      <c r="F335" s="16"/>
      <c r="G335" s="20">
        <v>5548081877</v>
      </c>
      <c r="H335" s="16"/>
      <c r="I335" s="20">
        <v>50442342039</v>
      </c>
      <c r="J335" s="16"/>
      <c r="K335" s="20">
        <v>136698</v>
      </c>
      <c r="L335" s="16"/>
      <c r="M335" s="20">
        <v>50442205341</v>
      </c>
      <c r="N335" s="16"/>
      <c r="O335" s="16"/>
    </row>
    <row r="336" spans="1:15" ht="21.75" customHeight="1" x14ac:dyDescent="0.2">
      <c r="A336" s="7" t="s">
        <v>399</v>
      </c>
      <c r="C336" s="20">
        <v>8876712300</v>
      </c>
      <c r="D336" s="16"/>
      <c r="E336" s="20">
        <v>-218716</v>
      </c>
      <c r="F336" s="16"/>
      <c r="G336" s="20">
        <v>8876931016</v>
      </c>
      <c r="H336" s="16"/>
      <c r="I336" s="20">
        <v>80412665422</v>
      </c>
      <c r="J336" s="16"/>
      <c r="K336" s="20">
        <v>218716</v>
      </c>
      <c r="L336" s="16"/>
      <c r="M336" s="20">
        <v>80412446706</v>
      </c>
      <c r="N336" s="16"/>
      <c r="O336" s="16"/>
    </row>
    <row r="337" spans="1:15" ht="21.75" customHeight="1" x14ac:dyDescent="0.2">
      <c r="A337" s="7" t="s">
        <v>436</v>
      </c>
      <c r="C337" s="20">
        <v>25216438350</v>
      </c>
      <c r="D337" s="16"/>
      <c r="E337" s="20">
        <v>-4587135</v>
      </c>
      <c r="F337" s="16"/>
      <c r="G337" s="20">
        <v>25221025485</v>
      </c>
      <c r="H337" s="16"/>
      <c r="I337" s="20">
        <v>228431535246</v>
      </c>
      <c r="J337" s="16"/>
      <c r="K337" s="20">
        <v>69257256</v>
      </c>
      <c r="L337" s="16"/>
      <c r="M337" s="20">
        <v>228362277990</v>
      </c>
      <c r="N337" s="16"/>
      <c r="O337" s="16"/>
    </row>
    <row r="338" spans="1:15" ht="21.75" customHeight="1" x14ac:dyDescent="0.2">
      <c r="A338" s="7" t="s">
        <v>699</v>
      </c>
      <c r="C338" s="20">
        <v>0</v>
      </c>
      <c r="D338" s="16"/>
      <c r="E338" s="20">
        <v>0</v>
      </c>
      <c r="F338" s="16"/>
      <c r="G338" s="20">
        <v>0</v>
      </c>
      <c r="H338" s="16"/>
      <c r="I338" s="20">
        <v>88524590160</v>
      </c>
      <c r="J338" s="16"/>
      <c r="K338" s="20">
        <v>0</v>
      </c>
      <c r="L338" s="16"/>
      <c r="M338" s="20">
        <v>88524590160</v>
      </c>
      <c r="N338" s="16"/>
      <c r="O338" s="16"/>
    </row>
    <row r="339" spans="1:15" ht="21.75" customHeight="1" x14ac:dyDescent="0.2">
      <c r="A339" s="7" t="s">
        <v>699</v>
      </c>
      <c r="C339" s="20">
        <v>0</v>
      </c>
      <c r="D339" s="16"/>
      <c r="E339" s="20">
        <v>0</v>
      </c>
      <c r="F339" s="16"/>
      <c r="G339" s="20">
        <v>0</v>
      </c>
      <c r="H339" s="16"/>
      <c r="I339" s="20">
        <v>62140983564</v>
      </c>
      <c r="J339" s="16"/>
      <c r="K339" s="20">
        <v>0</v>
      </c>
      <c r="L339" s="16"/>
      <c r="M339" s="20">
        <v>62140983564</v>
      </c>
      <c r="N339" s="16"/>
      <c r="O339" s="16"/>
    </row>
    <row r="340" spans="1:15" ht="21.75" customHeight="1" x14ac:dyDescent="0.2">
      <c r="A340" s="7" t="s">
        <v>501</v>
      </c>
      <c r="C340" s="20">
        <v>0</v>
      </c>
      <c r="D340" s="16"/>
      <c r="E340" s="20">
        <v>0</v>
      </c>
      <c r="F340" s="16"/>
      <c r="G340" s="20">
        <v>0</v>
      </c>
      <c r="H340" s="16"/>
      <c r="I340" s="20">
        <v>121721311446</v>
      </c>
      <c r="J340" s="16"/>
      <c r="K340" s="20">
        <v>0</v>
      </c>
      <c r="L340" s="16"/>
      <c r="M340" s="20">
        <v>121721311446</v>
      </c>
      <c r="N340" s="16"/>
      <c r="O340" s="16"/>
    </row>
    <row r="341" spans="1:15" ht="21.75" customHeight="1" x14ac:dyDescent="0.2">
      <c r="A341" s="7" t="s">
        <v>483</v>
      </c>
      <c r="C341" s="20">
        <v>0</v>
      </c>
      <c r="D341" s="16"/>
      <c r="E341" s="20">
        <v>0</v>
      </c>
      <c r="F341" s="16"/>
      <c r="G341" s="20">
        <v>0</v>
      </c>
      <c r="H341" s="16"/>
      <c r="I341" s="20">
        <v>68622950802</v>
      </c>
      <c r="J341" s="16"/>
      <c r="K341" s="20">
        <v>0</v>
      </c>
      <c r="L341" s="16"/>
      <c r="M341" s="20">
        <v>68622950802</v>
      </c>
      <c r="N341" s="16"/>
      <c r="O341" s="16"/>
    </row>
    <row r="342" spans="1:15" ht="21.75" customHeight="1" x14ac:dyDescent="0.2">
      <c r="A342" s="7" t="s">
        <v>498</v>
      </c>
      <c r="C342" s="20">
        <v>0</v>
      </c>
      <c r="D342" s="16"/>
      <c r="E342" s="20">
        <v>0</v>
      </c>
      <c r="F342" s="16"/>
      <c r="G342" s="20">
        <v>0</v>
      </c>
      <c r="H342" s="16"/>
      <c r="I342" s="20">
        <v>45340163932</v>
      </c>
      <c r="J342" s="16"/>
      <c r="K342" s="20">
        <v>0</v>
      </c>
      <c r="L342" s="16"/>
      <c r="M342" s="20">
        <v>45340163932</v>
      </c>
      <c r="N342" s="16"/>
      <c r="O342" s="16"/>
    </row>
    <row r="343" spans="1:15" ht="21.75" customHeight="1" x14ac:dyDescent="0.2">
      <c r="A343" s="7" t="s">
        <v>446</v>
      </c>
      <c r="C343" s="20">
        <v>8876712300</v>
      </c>
      <c r="D343" s="16"/>
      <c r="E343" s="20">
        <v>-218716</v>
      </c>
      <c r="F343" s="16"/>
      <c r="G343" s="20">
        <v>8876931016</v>
      </c>
      <c r="H343" s="16"/>
      <c r="I343" s="20">
        <v>162655647698</v>
      </c>
      <c r="J343" s="16"/>
      <c r="K343" s="20">
        <v>218716</v>
      </c>
      <c r="L343" s="16"/>
      <c r="M343" s="20">
        <v>162655428982</v>
      </c>
      <c r="N343" s="16"/>
      <c r="O343" s="16"/>
    </row>
    <row r="344" spans="1:15" ht="21.75" customHeight="1" x14ac:dyDescent="0.2">
      <c r="A344" s="7" t="s">
        <v>659</v>
      </c>
      <c r="C344" s="20">
        <v>0</v>
      </c>
      <c r="D344" s="16"/>
      <c r="E344" s="20">
        <v>0</v>
      </c>
      <c r="F344" s="16"/>
      <c r="G344" s="20">
        <v>0</v>
      </c>
      <c r="H344" s="16"/>
      <c r="I344" s="20">
        <v>47807322378</v>
      </c>
      <c r="J344" s="16"/>
      <c r="K344" s="20">
        <v>0</v>
      </c>
      <c r="L344" s="16"/>
      <c r="M344" s="20">
        <v>47807322378</v>
      </c>
      <c r="N344" s="16"/>
      <c r="O344" s="16"/>
    </row>
    <row r="345" spans="1:15" ht="21.75" customHeight="1" x14ac:dyDescent="0.2">
      <c r="A345" s="7" t="s">
        <v>710</v>
      </c>
      <c r="C345" s="20">
        <v>0</v>
      </c>
      <c r="D345" s="16"/>
      <c r="E345" s="20">
        <v>0</v>
      </c>
      <c r="F345" s="16"/>
      <c r="G345" s="20">
        <v>0</v>
      </c>
      <c r="H345" s="16"/>
      <c r="I345" s="20">
        <v>49016393440</v>
      </c>
      <c r="J345" s="16"/>
      <c r="K345" s="20">
        <v>0</v>
      </c>
      <c r="L345" s="16"/>
      <c r="M345" s="20">
        <v>49016393440</v>
      </c>
      <c r="N345" s="16"/>
      <c r="O345" s="16"/>
    </row>
    <row r="346" spans="1:15" ht="21.75" customHeight="1" x14ac:dyDescent="0.2">
      <c r="A346" s="7" t="s">
        <v>452</v>
      </c>
      <c r="C346" s="20">
        <v>0</v>
      </c>
      <c r="D346" s="16"/>
      <c r="E346" s="20">
        <v>0</v>
      </c>
      <c r="F346" s="16"/>
      <c r="G346" s="20">
        <v>0</v>
      </c>
      <c r="H346" s="16"/>
      <c r="I346" s="20">
        <v>89454918028</v>
      </c>
      <c r="J346" s="16"/>
      <c r="K346" s="20">
        <v>0</v>
      </c>
      <c r="L346" s="16"/>
      <c r="M346" s="20">
        <v>89454918028</v>
      </c>
      <c r="N346" s="16"/>
      <c r="O346" s="16"/>
    </row>
    <row r="347" spans="1:15" ht="21.75" customHeight="1" x14ac:dyDescent="0.2">
      <c r="A347" s="7" t="s">
        <v>452</v>
      </c>
      <c r="C347" s="20">
        <v>0</v>
      </c>
      <c r="D347" s="16"/>
      <c r="E347" s="20">
        <v>0</v>
      </c>
      <c r="F347" s="16"/>
      <c r="G347" s="20">
        <v>0</v>
      </c>
      <c r="H347" s="16"/>
      <c r="I347" s="20">
        <v>47807322378</v>
      </c>
      <c r="J347" s="16"/>
      <c r="K347" s="20">
        <v>0</v>
      </c>
      <c r="L347" s="16"/>
      <c r="M347" s="20">
        <v>47807322378</v>
      </c>
      <c r="N347" s="16"/>
      <c r="O347" s="16"/>
    </row>
    <row r="348" spans="1:15" ht="21.75" customHeight="1" x14ac:dyDescent="0.2">
      <c r="A348" s="7" t="s">
        <v>491</v>
      </c>
      <c r="C348" s="20">
        <v>0</v>
      </c>
      <c r="D348" s="16"/>
      <c r="E348" s="20">
        <v>0</v>
      </c>
      <c r="F348" s="16"/>
      <c r="G348" s="20">
        <v>0</v>
      </c>
      <c r="H348" s="16"/>
      <c r="I348" s="20">
        <v>178231664002</v>
      </c>
      <c r="J348" s="16"/>
      <c r="K348" s="20">
        <v>0</v>
      </c>
      <c r="L348" s="16"/>
      <c r="M348" s="20">
        <v>178231664002</v>
      </c>
      <c r="N348" s="16"/>
      <c r="O348" s="16"/>
    </row>
    <row r="349" spans="1:15" ht="21.75" customHeight="1" x14ac:dyDescent="0.2">
      <c r="A349" s="7" t="s">
        <v>707</v>
      </c>
      <c r="C349" s="20">
        <v>0</v>
      </c>
      <c r="D349" s="16"/>
      <c r="E349" s="20">
        <v>0</v>
      </c>
      <c r="F349" s="16"/>
      <c r="G349" s="20">
        <v>0</v>
      </c>
      <c r="H349" s="16"/>
      <c r="I349" s="20">
        <v>178231664002</v>
      </c>
      <c r="J349" s="16"/>
      <c r="K349" s="20">
        <v>0</v>
      </c>
      <c r="L349" s="16"/>
      <c r="M349" s="20">
        <v>178231664002</v>
      </c>
      <c r="N349" s="16"/>
      <c r="O349" s="16"/>
    </row>
    <row r="350" spans="1:15" ht="21.75" customHeight="1" x14ac:dyDescent="0.2">
      <c r="A350" s="7" t="s">
        <v>501</v>
      </c>
      <c r="C350" s="20">
        <v>0</v>
      </c>
      <c r="D350" s="16"/>
      <c r="E350" s="20">
        <v>0</v>
      </c>
      <c r="F350" s="16"/>
      <c r="G350" s="20">
        <v>0</v>
      </c>
      <c r="H350" s="16"/>
      <c r="I350" s="20">
        <v>61967213080</v>
      </c>
      <c r="J350" s="16"/>
      <c r="K350" s="20">
        <v>0</v>
      </c>
      <c r="L350" s="16"/>
      <c r="M350" s="20">
        <v>61967213080</v>
      </c>
      <c r="N350" s="16"/>
      <c r="O350" s="16"/>
    </row>
    <row r="351" spans="1:15" ht="21.75" customHeight="1" x14ac:dyDescent="0.2">
      <c r="A351" s="7" t="s">
        <v>705</v>
      </c>
      <c r="C351" s="20">
        <v>0</v>
      </c>
      <c r="D351" s="16"/>
      <c r="E351" s="20">
        <v>0</v>
      </c>
      <c r="F351" s="16"/>
      <c r="G351" s="20">
        <v>0</v>
      </c>
      <c r="H351" s="16"/>
      <c r="I351" s="20">
        <v>30245901638</v>
      </c>
      <c r="J351" s="16"/>
      <c r="K351" s="20">
        <v>0</v>
      </c>
      <c r="L351" s="16"/>
      <c r="M351" s="20">
        <v>30245901638</v>
      </c>
      <c r="N351" s="16"/>
      <c r="O351" s="16"/>
    </row>
    <row r="352" spans="1:15" ht="21.75" customHeight="1" x14ac:dyDescent="0.2">
      <c r="A352" s="7" t="s">
        <v>447</v>
      </c>
      <c r="C352" s="20">
        <v>6657534240</v>
      </c>
      <c r="D352" s="16"/>
      <c r="E352" s="20">
        <v>-164037</v>
      </c>
      <c r="F352" s="16"/>
      <c r="G352" s="20">
        <v>6657698277</v>
      </c>
      <c r="H352" s="16"/>
      <c r="I352" s="20">
        <v>57875072913</v>
      </c>
      <c r="J352" s="16"/>
      <c r="K352" s="20">
        <v>164037</v>
      </c>
      <c r="L352" s="16"/>
      <c r="M352" s="20">
        <v>57874908876</v>
      </c>
      <c r="N352" s="16"/>
      <c r="O352" s="16"/>
    </row>
    <row r="353" spans="1:15" ht="21.75" customHeight="1" x14ac:dyDescent="0.2">
      <c r="A353" s="7" t="s">
        <v>481</v>
      </c>
      <c r="C353" s="20">
        <v>0</v>
      </c>
      <c r="D353" s="16"/>
      <c r="E353" s="20">
        <v>0</v>
      </c>
      <c r="F353" s="16"/>
      <c r="G353" s="20">
        <v>0</v>
      </c>
      <c r="H353" s="16"/>
      <c r="I353" s="20">
        <v>48278688519</v>
      </c>
      <c r="J353" s="16"/>
      <c r="K353" s="20">
        <v>0</v>
      </c>
      <c r="L353" s="16"/>
      <c r="M353" s="20">
        <v>48278688519</v>
      </c>
      <c r="N353" s="16"/>
      <c r="O353" s="16"/>
    </row>
    <row r="354" spans="1:15" ht="21.75" customHeight="1" x14ac:dyDescent="0.2">
      <c r="A354" s="7" t="s">
        <v>484</v>
      </c>
      <c r="C354" s="20">
        <v>0</v>
      </c>
      <c r="D354" s="16"/>
      <c r="E354" s="20">
        <v>0</v>
      </c>
      <c r="F354" s="16"/>
      <c r="G354" s="20">
        <v>0</v>
      </c>
      <c r="H354" s="16"/>
      <c r="I354" s="20">
        <v>110916393423</v>
      </c>
      <c r="J354" s="16"/>
      <c r="K354" s="20">
        <v>0</v>
      </c>
      <c r="L354" s="16"/>
      <c r="M354" s="20">
        <v>110916393423</v>
      </c>
      <c r="N354" s="16"/>
      <c r="O354" s="16"/>
    </row>
    <row r="355" spans="1:15" ht="21.75" customHeight="1" x14ac:dyDescent="0.2">
      <c r="A355" s="7" t="s">
        <v>696</v>
      </c>
      <c r="C355" s="20">
        <v>0</v>
      </c>
      <c r="D355" s="16"/>
      <c r="E355" s="20">
        <v>0</v>
      </c>
      <c r="F355" s="16"/>
      <c r="G355" s="20">
        <v>0</v>
      </c>
      <c r="H355" s="16"/>
      <c r="I355" s="20">
        <v>19349999954</v>
      </c>
      <c r="J355" s="16"/>
      <c r="K355" s="20">
        <v>0</v>
      </c>
      <c r="L355" s="16"/>
      <c r="M355" s="20">
        <v>19349999954</v>
      </c>
      <c r="N355" s="16"/>
      <c r="O355" s="16"/>
    </row>
    <row r="356" spans="1:15" ht="21.75" customHeight="1" x14ac:dyDescent="0.2">
      <c r="A356" s="7" t="s">
        <v>448</v>
      </c>
      <c r="C356" s="20">
        <v>5547945180</v>
      </c>
      <c r="D356" s="16"/>
      <c r="E356" s="20">
        <v>-136697</v>
      </c>
      <c r="F356" s="16"/>
      <c r="G356" s="20">
        <v>5548081877</v>
      </c>
      <c r="H356" s="16"/>
      <c r="I356" s="20">
        <v>48044801062</v>
      </c>
      <c r="J356" s="16"/>
      <c r="K356" s="20">
        <v>136698</v>
      </c>
      <c r="L356" s="16"/>
      <c r="M356" s="20">
        <v>48044664364</v>
      </c>
      <c r="N356" s="16"/>
      <c r="O356" s="16"/>
    </row>
    <row r="357" spans="1:15" ht="21.75" customHeight="1" x14ac:dyDescent="0.2">
      <c r="A357" s="7" t="s">
        <v>664</v>
      </c>
      <c r="C357" s="20">
        <v>0</v>
      </c>
      <c r="D357" s="16"/>
      <c r="E357" s="20">
        <v>0</v>
      </c>
      <c r="F357" s="16"/>
      <c r="G357" s="20">
        <v>0</v>
      </c>
      <c r="H357" s="16"/>
      <c r="I357" s="20">
        <v>53918032773</v>
      </c>
      <c r="J357" s="16"/>
      <c r="K357" s="20">
        <v>0</v>
      </c>
      <c r="L357" s="16"/>
      <c r="M357" s="20">
        <v>53918032773</v>
      </c>
      <c r="N357" s="16"/>
      <c r="O357" s="16"/>
    </row>
    <row r="358" spans="1:15" ht="21.75" customHeight="1" x14ac:dyDescent="0.2">
      <c r="A358" s="7" t="s">
        <v>436</v>
      </c>
      <c r="C358" s="20">
        <v>42739726020</v>
      </c>
      <c r="D358" s="16"/>
      <c r="E358" s="20">
        <v>-18035591</v>
      </c>
      <c r="F358" s="16"/>
      <c r="G358" s="20">
        <v>42757761611</v>
      </c>
      <c r="H358" s="16"/>
      <c r="I358" s="20">
        <v>367281383268</v>
      </c>
      <c r="J358" s="16"/>
      <c r="K358" s="20">
        <v>270533864</v>
      </c>
      <c r="L358" s="16"/>
      <c r="M358" s="20">
        <v>367010849404</v>
      </c>
      <c r="N358" s="16"/>
      <c r="O358" s="16"/>
    </row>
    <row r="359" spans="1:15" ht="21.75" customHeight="1" x14ac:dyDescent="0.2">
      <c r="A359" s="7" t="s">
        <v>727</v>
      </c>
      <c r="C359" s="20">
        <v>0</v>
      </c>
      <c r="D359" s="16"/>
      <c r="E359" s="20">
        <v>0</v>
      </c>
      <c r="F359" s="16"/>
      <c r="G359" s="20">
        <v>0</v>
      </c>
      <c r="H359" s="16"/>
      <c r="I359" s="20">
        <v>15491803260</v>
      </c>
      <c r="J359" s="16"/>
      <c r="K359" s="20">
        <v>0</v>
      </c>
      <c r="L359" s="16"/>
      <c r="M359" s="20">
        <v>15491803260</v>
      </c>
      <c r="N359" s="16"/>
      <c r="O359" s="16"/>
    </row>
    <row r="360" spans="1:15" ht="21.75" customHeight="1" x14ac:dyDescent="0.2">
      <c r="A360" s="7" t="s">
        <v>662</v>
      </c>
      <c r="C360" s="20">
        <v>0</v>
      </c>
      <c r="D360" s="16"/>
      <c r="E360" s="20">
        <v>0</v>
      </c>
      <c r="F360" s="16"/>
      <c r="G360" s="20">
        <v>0</v>
      </c>
      <c r="H360" s="16"/>
      <c r="I360" s="20">
        <v>34124410452</v>
      </c>
      <c r="J360" s="16"/>
      <c r="K360" s="20">
        <v>0</v>
      </c>
      <c r="L360" s="16"/>
      <c r="M360" s="20">
        <v>34124410452</v>
      </c>
      <c r="N360" s="16"/>
      <c r="O360" s="16"/>
    </row>
    <row r="361" spans="1:15" ht="21.75" customHeight="1" x14ac:dyDescent="0.2">
      <c r="A361" s="7" t="s">
        <v>728</v>
      </c>
      <c r="C361" s="20">
        <v>0</v>
      </c>
      <c r="D361" s="16"/>
      <c r="E361" s="20">
        <v>0</v>
      </c>
      <c r="F361" s="16"/>
      <c r="G361" s="20">
        <v>0</v>
      </c>
      <c r="H361" s="16"/>
      <c r="I361" s="20">
        <v>44467213099</v>
      </c>
      <c r="J361" s="16"/>
      <c r="K361" s="20">
        <v>0</v>
      </c>
      <c r="L361" s="16"/>
      <c r="M361" s="20">
        <v>44467213099</v>
      </c>
      <c r="N361" s="16"/>
      <c r="O361" s="16"/>
    </row>
    <row r="362" spans="1:15" ht="21.75" customHeight="1" x14ac:dyDescent="0.2">
      <c r="A362" s="7" t="s">
        <v>664</v>
      </c>
      <c r="C362" s="20">
        <v>0</v>
      </c>
      <c r="D362" s="16"/>
      <c r="E362" s="20">
        <v>0</v>
      </c>
      <c r="F362" s="16"/>
      <c r="G362" s="20">
        <v>0</v>
      </c>
      <c r="H362" s="16"/>
      <c r="I362" s="20">
        <v>36762295080</v>
      </c>
      <c r="J362" s="16"/>
      <c r="K362" s="20">
        <v>0</v>
      </c>
      <c r="L362" s="16"/>
      <c r="M362" s="20">
        <v>36762295080</v>
      </c>
      <c r="N362" s="16"/>
      <c r="O362" s="16"/>
    </row>
    <row r="363" spans="1:15" ht="21.75" customHeight="1" x14ac:dyDescent="0.2">
      <c r="A363" s="7" t="s">
        <v>459</v>
      </c>
      <c r="C363" s="20">
        <v>0</v>
      </c>
      <c r="D363" s="16"/>
      <c r="E363" s="20">
        <v>0</v>
      </c>
      <c r="F363" s="16"/>
      <c r="G363" s="20">
        <v>0</v>
      </c>
      <c r="H363" s="16"/>
      <c r="I363" s="20">
        <v>56981557350</v>
      </c>
      <c r="J363" s="16"/>
      <c r="K363" s="20">
        <v>0</v>
      </c>
      <c r="L363" s="16"/>
      <c r="M363" s="20">
        <v>56981557350</v>
      </c>
      <c r="N363" s="16"/>
      <c r="O363" s="16"/>
    </row>
    <row r="364" spans="1:15" ht="21.75" customHeight="1" x14ac:dyDescent="0.2">
      <c r="A364" s="7" t="s">
        <v>656</v>
      </c>
      <c r="C364" s="20">
        <v>0</v>
      </c>
      <c r="D364" s="16"/>
      <c r="E364" s="20">
        <v>0</v>
      </c>
      <c r="F364" s="16"/>
      <c r="G364" s="20">
        <v>0</v>
      </c>
      <c r="H364" s="16"/>
      <c r="I364" s="20">
        <v>71311475368</v>
      </c>
      <c r="J364" s="16"/>
      <c r="K364" s="20">
        <v>0</v>
      </c>
      <c r="L364" s="16"/>
      <c r="M364" s="20">
        <v>71311475368</v>
      </c>
      <c r="N364" s="16"/>
      <c r="O364" s="16"/>
    </row>
    <row r="365" spans="1:15" ht="21.75" customHeight="1" x14ac:dyDescent="0.2">
      <c r="A365" s="7" t="s">
        <v>729</v>
      </c>
      <c r="C365" s="20">
        <v>0</v>
      </c>
      <c r="D365" s="16"/>
      <c r="E365" s="20">
        <v>0</v>
      </c>
      <c r="F365" s="16"/>
      <c r="G365" s="20">
        <v>0</v>
      </c>
      <c r="H365" s="16"/>
      <c r="I365" s="20">
        <v>21393442622</v>
      </c>
      <c r="J365" s="16"/>
      <c r="K365" s="20">
        <v>0</v>
      </c>
      <c r="L365" s="16"/>
      <c r="M365" s="20">
        <v>21393442622</v>
      </c>
      <c r="N365" s="16"/>
      <c r="O365" s="16"/>
    </row>
    <row r="366" spans="1:15" ht="21.75" customHeight="1" x14ac:dyDescent="0.2">
      <c r="A366" s="7" t="s">
        <v>646</v>
      </c>
      <c r="C366" s="20">
        <v>0</v>
      </c>
      <c r="D366" s="16"/>
      <c r="E366" s="20">
        <v>0</v>
      </c>
      <c r="F366" s="16"/>
      <c r="G366" s="20">
        <v>0</v>
      </c>
      <c r="H366" s="16"/>
      <c r="I366" s="20">
        <v>84886338786</v>
      </c>
      <c r="J366" s="16"/>
      <c r="K366" s="20">
        <v>0</v>
      </c>
      <c r="L366" s="16"/>
      <c r="M366" s="20">
        <v>84886338786</v>
      </c>
      <c r="N366" s="16"/>
      <c r="O366" s="16"/>
    </row>
    <row r="367" spans="1:15" ht="21.75" customHeight="1" x14ac:dyDescent="0.2">
      <c r="A367" s="7" t="s">
        <v>481</v>
      </c>
      <c r="C367" s="20">
        <v>0</v>
      </c>
      <c r="D367" s="16"/>
      <c r="E367" s="20">
        <v>0</v>
      </c>
      <c r="F367" s="16"/>
      <c r="G367" s="20">
        <v>0</v>
      </c>
      <c r="H367" s="16"/>
      <c r="I367" s="20">
        <v>32459016384</v>
      </c>
      <c r="J367" s="16"/>
      <c r="K367" s="20">
        <v>0</v>
      </c>
      <c r="L367" s="16"/>
      <c r="M367" s="20">
        <v>32459016384</v>
      </c>
      <c r="N367" s="16"/>
      <c r="O367" s="16"/>
    </row>
    <row r="368" spans="1:15" ht="21.75" customHeight="1" x14ac:dyDescent="0.2">
      <c r="A368" s="7" t="s">
        <v>449</v>
      </c>
      <c r="C368" s="20">
        <v>8876712300</v>
      </c>
      <c r="D368" s="16"/>
      <c r="E368" s="20">
        <v>-218716</v>
      </c>
      <c r="F368" s="16"/>
      <c r="G368" s="20">
        <v>8876931016</v>
      </c>
      <c r="H368" s="16"/>
      <c r="I368" s="20">
        <v>74511026082</v>
      </c>
      <c r="J368" s="16"/>
      <c r="K368" s="20">
        <v>218716</v>
      </c>
      <c r="L368" s="16"/>
      <c r="M368" s="20">
        <v>74510807366</v>
      </c>
      <c r="N368" s="16"/>
      <c r="O368" s="16"/>
    </row>
    <row r="369" spans="1:15" ht="21.75" customHeight="1" x14ac:dyDescent="0.2">
      <c r="A369" s="7" t="s">
        <v>437</v>
      </c>
      <c r="C369" s="20">
        <v>73726027380</v>
      </c>
      <c r="D369" s="16"/>
      <c r="E369" s="20">
        <v>51250547</v>
      </c>
      <c r="F369" s="16"/>
      <c r="G369" s="20">
        <v>73674776833</v>
      </c>
      <c r="H369" s="16"/>
      <c r="I369" s="20">
        <v>613953828764</v>
      </c>
      <c r="J369" s="16"/>
      <c r="K369" s="20">
        <v>358753826</v>
      </c>
      <c r="L369" s="16"/>
      <c r="M369" s="20">
        <v>613595074938</v>
      </c>
      <c r="N369" s="16"/>
      <c r="O369" s="16"/>
    </row>
    <row r="370" spans="1:15" ht="21.75" customHeight="1" x14ac:dyDescent="0.2">
      <c r="A370" s="7" t="s">
        <v>436</v>
      </c>
      <c r="C370" s="20">
        <v>26926027380</v>
      </c>
      <c r="D370" s="16"/>
      <c r="E370" s="20">
        <v>-16320561</v>
      </c>
      <c r="F370" s="16"/>
      <c r="G370" s="20">
        <v>26942347941</v>
      </c>
      <c r="H370" s="16"/>
      <c r="I370" s="20">
        <v>224226615644</v>
      </c>
      <c r="J370" s="16"/>
      <c r="K370" s="20">
        <v>130564481</v>
      </c>
      <c r="L370" s="16"/>
      <c r="M370" s="20">
        <v>224096051163</v>
      </c>
      <c r="N370" s="16"/>
      <c r="O370" s="16"/>
    </row>
    <row r="371" spans="1:15" ht="21.75" customHeight="1" x14ac:dyDescent="0.2">
      <c r="A371" s="7" t="s">
        <v>484</v>
      </c>
      <c r="C371" s="20">
        <v>0</v>
      </c>
      <c r="D371" s="16"/>
      <c r="E371" s="20">
        <v>0</v>
      </c>
      <c r="F371" s="16"/>
      <c r="G371" s="20">
        <v>0</v>
      </c>
      <c r="H371" s="16"/>
      <c r="I371" s="20">
        <v>326704918020</v>
      </c>
      <c r="J371" s="16"/>
      <c r="K371" s="20">
        <v>0</v>
      </c>
      <c r="L371" s="16"/>
      <c r="M371" s="20">
        <v>326704918020</v>
      </c>
      <c r="N371" s="16"/>
      <c r="O371" s="16"/>
    </row>
    <row r="372" spans="1:15" ht="21.75" customHeight="1" x14ac:dyDescent="0.2">
      <c r="A372" s="7" t="s">
        <v>730</v>
      </c>
      <c r="C372" s="20">
        <v>0</v>
      </c>
      <c r="D372" s="16"/>
      <c r="E372" s="20">
        <v>0</v>
      </c>
      <c r="F372" s="16"/>
      <c r="G372" s="20">
        <v>0</v>
      </c>
      <c r="H372" s="16"/>
      <c r="I372" s="20">
        <v>23928961700</v>
      </c>
      <c r="J372" s="16"/>
      <c r="K372" s="20">
        <v>0</v>
      </c>
      <c r="L372" s="16"/>
      <c r="M372" s="20">
        <v>23928961700</v>
      </c>
      <c r="N372" s="16"/>
      <c r="O372" s="16"/>
    </row>
    <row r="373" spans="1:15" ht="21.75" customHeight="1" x14ac:dyDescent="0.2">
      <c r="A373" s="7" t="s">
        <v>398</v>
      </c>
      <c r="C373" s="20">
        <v>4438356150</v>
      </c>
      <c r="D373" s="16"/>
      <c r="E373" s="20">
        <v>-109358</v>
      </c>
      <c r="F373" s="16"/>
      <c r="G373" s="20">
        <v>4438465508</v>
      </c>
      <c r="H373" s="16"/>
      <c r="I373" s="20">
        <v>83721827872</v>
      </c>
      <c r="J373" s="16"/>
      <c r="K373" s="20">
        <v>109358</v>
      </c>
      <c r="L373" s="16"/>
      <c r="M373" s="20">
        <v>83721718514</v>
      </c>
      <c r="N373" s="16"/>
      <c r="O373" s="16"/>
    </row>
    <row r="374" spans="1:15" ht="21.75" customHeight="1" x14ac:dyDescent="0.2">
      <c r="A374" s="7" t="s">
        <v>503</v>
      </c>
      <c r="C374" s="20">
        <v>0</v>
      </c>
      <c r="D374" s="16"/>
      <c r="E374" s="20">
        <v>0</v>
      </c>
      <c r="F374" s="16"/>
      <c r="G374" s="20">
        <v>0</v>
      </c>
      <c r="H374" s="16"/>
      <c r="I374" s="20">
        <v>93965573740</v>
      </c>
      <c r="J374" s="16"/>
      <c r="K374" s="20">
        <v>0</v>
      </c>
      <c r="L374" s="16"/>
      <c r="M374" s="20">
        <v>93965573740</v>
      </c>
      <c r="N374" s="16"/>
      <c r="O374" s="16"/>
    </row>
    <row r="375" spans="1:15" ht="21.75" customHeight="1" x14ac:dyDescent="0.2">
      <c r="A375" s="7" t="s">
        <v>722</v>
      </c>
      <c r="C375" s="20">
        <v>0</v>
      </c>
      <c r="D375" s="16"/>
      <c r="E375" s="20">
        <v>0</v>
      </c>
      <c r="F375" s="16"/>
      <c r="G375" s="20">
        <v>0</v>
      </c>
      <c r="H375" s="16"/>
      <c r="I375" s="20">
        <v>33934426228</v>
      </c>
      <c r="J375" s="16"/>
      <c r="K375" s="20">
        <v>0</v>
      </c>
      <c r="L375" s="16"/>
      <c r="M375" s="20">
        <v>33934426228</v>
      </c>
      <c r="N375" s="16"/>
      <c r="O375" s="16"/>
    </row>
    <row r="376" spans="1:15" ht="21.75" customHeight="1" x14ac:dyDescent="0.2">
      <c r="A376" s="7" t="s">
        <v>402</v>
      </c>
      <c r="C376" s="20">
        <v>0</v>
      </c>
      <c r="D376" s="16"/>
      <c r="E376" s="20">
        <v>0</v>
      </c>
      <c r="F376" s="16"/>
      <c r="G376" s="20">
        <v>0</v>
      </c>
      <c r="H376" s="16"/>
      <c r="I376" s="20">
        <v>14016393442</v>
      </c>
      <c r="J376" s="16"/>
      <c r="K376" s="20">
        <v>0</v>
      </c>
      <c r="L376" s="16"/>
      <c r="M376" s="20">
        <v>14016393442</v>
      </c>
      <c r="N376" s="16"/>
      <c r="O376" s="16"/>
    </row>
    <row r="377" spans="1:15" ht="21.75" customHeight="1" x14ac:dyDescent="0.2">
      <c r="A377" s="7" t="s">
        <v>731</v>
      </c>
      <c r="C377" s="20">
        <v>0</v>
      </c>
      <c r="D377" s="16"/>
      <c r="E377" s="20">
        <v>0</v>
      </c>
      <c r="F377" s="16"/>
      <c r="G377" s="20">
        <v>0</v>
      </c>
      <c r="H377" s="16"/>
      <c r="I377" s="20">
        <v>5901639344</v>
      </c>
      <c r="J377" s="16"/>
      <c r="K377" s="20">
        <v>0</v>
      </c>
      <c r="L377" s="16"/>
      <c r="M377" s="20">
        <v>5901639344</v>
      </c>
      <c r="N377" s="16"/>
      <c r="O377" s="16"/>
    </row>
    <row r="378" spans="1:15" ht="21.75" customHeight="1" x14ac:dyDescent="0.2">
      <c r="A378" s="7" t="s">
        <v>732</v>
      </c>
      <c r="C378" s="20">
        <v>0</v>
      </c>
      <c r="D378" s="16"/>
      <c r="E378" s="20">
        <v>0</v>
      </c>
      <c r="F378" s="16"/>
      <c r="G378" s="20">
        <v>0</v>
      </c>
      <c r="H378" s="16"/>
      <c r="I378" s="20">
        <v>14016393442</v>
      </c>
      <c r="J378" s="16"/>
      <c r="K378" s="20">
        <v>0</v>
      </c>
      <c r="L378" s="16"/>
      <c r="M378" s="20">
        <v>14016393442</v>
      </c>
      <c r="N378" s="16"/>
      <c r="O378" s="16"/>
    </row>
    <row r="379" spans="1:15" ht="21.75" customHeight="1" x14ac:dyDescent="0.2">
      <c r="A379" s="7" t="s">
        <v>481</v>
      </c>
      <c r="C379" s="20">
        <v>0</v>
      </c>
      <c r="D379" s="16"/>
      <c r="E379" s="20">
        <v>0</v>
      </c>
      <c r="F379" s="16"/>
      <c r="G379" s="20">
        <v>0</v>
      </c>
      <c r="H379" s="16"/>
      <c r="I379" s="20">
        <v>31147540978</v>
      </c>
      <c r="J379" s="16"/>
      <c r="K379" s="20">
        <v>0</v>
      </c>
      <c r="L379" s="16"/>
      <c r="M379" s="20">
        <v>31147540978</v>
      </c>
      <c r="N379" s="16"/>
      <c r="O379" s="16"/>
    </row>
    <row r="380" spans="1:15" ht="21.75" customHeight="1" x14ac:dyDescent="0.2">
      <c r="A380" s="7" t="s">
        <v>733</v>
      </c>
      <c r="C380" s="20">
        <v>0</v>
      </c>
      <c r="D380" s="16"/>
      <c r="E380" s="20">
        <v>0</v>
      </c>
      <c r="F380" s="16"/>
      <c r="G380" s="20">
        <v>0</v>
      </c>
      <c r="H380" s="16"/>
      <c r="I380" s="20">
        <v>62295081956</v>
      </c>
      <c r="J380" s="16"/>
      <c r="K380" s="20">
        <v>0</v>
      </c>
      <c r="L380" s="16"/>
      <c r="M380" s="20">
        <v>62295081956</v>
      </c>
      <c r="N380" s="16"/>
      <c r="O380" s="16"/>
    </row>
    <row r="381" spans="1:15" ht="21.75" customHeight="1" x14ac:dyDescent="0.2">
      <c r="A381" s="7" t="s">
        <v>501</v>
      </c>
      <c r="C381" s="20">
        <v>0</v>
      </c>
      <c r="D381" s="16"/>
      <c r="E381" s="20">
        <v>0</v>
      </c>
      <c r="F381" s="16"/>
      <c r="G381" s="20">
        <v>0</v>
      </c>
      <c r="H381" s="16"/>
      <c r="I381" s="20">
        <v>40573770468</v>
      </c>
      <c r="J381" s="16"/>
      <c r="K381" s="20">
        <v>0</v>
      </c>
      <c r="L381" s="16"/>
      <c r="M381" s="20">
        <v>40573770468</v>
      </c>
      <c r="N381" s="16"/>
      <c r="O381" s="16"/>
    </row>
    <row r="382" spans="1:15" ht="21.75" customHeight="1" x14ac:dyDescent="0.2">
      <c r="A382" s="7" t="s">
        <v>408</v>
      </c>
      <c r="C382" s="20">
        <v>26630136960</v>
      </c>
      <c r="D382" s="16"/>
      <c r="E382" s="20">
        <v>-1312296</v>
      </c>
      <c r="F382" s="16"/>
      <c r="G382" s="20">
        <v>26631449256</v>
      </c>
      <c r="H382" s="16"/>
      <c r="I382" s="20">
        <v>216451111410</v>
      </c>
      <c r="J382" s="16"/>
      <c r="K382" s="20">
        <v>0</v>
      </c>
      <c r="L382" s="16"/>
      <c r="M382" s="20">
        <v>216451111410</v>
      </c>
      <c r="N382" s="16"/>
      <c r="O382" s="16"/>
    </row>
    <row r="383" spans="1:15" ht="21.75" customHeight="1" x14ac:dyDescent="0.2">
      <c r="A383" s="7" t="s">
        <v>646</v>
      </c>
      <c r="C383" s="20">
        <v>0</v>
      </c>
      <c r="D383" s="16"/>
      <c r="E383" s="20">
        <v>0</v>
      </c>
      <c r="F383" s="16"/>
      <c r="G383" s="20">
        <v>0</v>
      </c>
      <c r="H383" s="16"/>
      <c r="I383" s="20">
        <v>119351736619</v>
      </c>
      <c r="J383" s="16"/>
      <c r="K383" s="20">
        <v>0</v>
      </c>
      <c r="L383" s="16"/>
      <c r="M383" s="20">
        <v>119351736619</v>
      </c>
      <c r="N383" s="16"/>
      <c r="O383" s="16"/>
    </row>
    <row r="384" spans="1:15" ht="21.75" customHeight="1" x14ac:dyDescent="0.2">
      <c r="A384" s="7" t="s">
        <v>734</v>
      </c>
      <c r="C384" s="20">
        <v>0</v>
      </c>
      <c r="D384" s="16"/>
      <c r="E384" s="20">
        <v>0</v>
      </c>
      <c r="F384" s="16"/>
      <c r="G384" s="20">
        <v>0</v>
      </c>
      <c r="H384" s="16"/>
      <c r="I384" s="20">
        <v>79913934405</v>
      </c>
      <c r="J384" s="16"/>
      <c r="K384" s="20">
        <v>0</v>
      </c>
      <c r="L384" s="16"/>
      <c r="M384" s="20">
        <v>79913934405</v>
      </c>
      <c r="N384" s="16"/>
      <c r="O384" s="16"/>
    </row>
    <row r="385" spans="1:15" ht="21.75" customHeight="1" x14ac:dyDescent="0.2">
      <c r="A385" s="7" t="s">
        <v>462</v>
      </c>
      <c r="C385" s="20">
        <v>0</v>
      </c>
      <c r="D385" s="16"/>
      <c r="E385" s="20">
        <v>0</v>
      </c>
      <c r="F385" s="16"/>
      <c r="G385" s="20">
        <v>0</v>
      </c>
      <c r="H385" s="16"/>
      <c r="I385" s="20">
        <v>9811475398</v>
      </c>
      <c r="J385" s="16"/>
      <c r="K385" s="20">
        <v>0</v>
      </c>
      <c r="L385" s="16"/>
      <c r="M385" s="20">
        <v>9811475398</v>
      </c>
      <c r="N385" s="16"/>
      <c r="O385" s="16"/>
    </row>
    <row r="386" spans="1:15" ht="21.75" customHeight="1" x14ac:dyDescent="0.2">
      <c r="A386" s="7" t="s">
        <v>701</v>
      </c>
      <c r="C386" s="20">
        <v>0</v>
      </c>
      <c r="D386" s="16"/>
      <c r="E386" s="20">
        <v>0</v>
      </c>
      <c r="F386" s="16"/>
      <c r="G386" s="20">
        <v>0</v>
      </c>
      <c r="H386" s="16"/>
      <c r="I386" s="20">
        <v>12540983606</v>
      </c>
      <c r="J386" s="16"/>
      <c r="K386" s="20">
        <v>0</v>
      </c>
      <c r="L386" s="16"/>
      <c r="M386" s="20">
        <v>12540983606</v>
      </c>
      <c r="N386" s="16"/>
      <c r="O386" s="16"/>
    </row>
    <row r="387" spans="1:15" ht="21.75" customHeight="1" x14ac:dyDescent="0.2">
      <c r="A387" s="7" t="s">
        <v>503</v>
      </c>
      <c r="C387" s="20">
        <v>0</v>
      </c>
      <c r="D387" s="16"/>
      <c r="E387" s="20">
        <v>0</v>
      </c>
      <c r="F387" s="16"/>
      <c r="G387" s="20">
        <v>0</v>
      </c>
      <c r="H387" s="16"/>
      <c r="I387" s="20">
        <v>64918032768</v>
      </c>
      <c r="J387" s="16"/>
      <c r="K387" s="20">
        <v>0</v>
      </c>
      <c r="L387" s="16"/>
      <c r="M387" s="20">
        <v>64918032768</v>
      </c>
      <c r="N387" s="16"/>
      <c r="O387" s="16"/>
    </row>
    <row r="388" spans="1:15" ht="21.75" customHeight="1" x14ac:dyDescent="0.2">
      <c r="A388" s="7" t="s">
        <v>503</v>
      </c>
      <c r="C388" s="20">
        <v>0</v>
      </c>
      <c r="D388" s="16"/>
      <c r="E388" s="20">
        <v>0</v>
      </c>
      <c r="F388" s="16"/>
      <c r="G388" s="20">
        <v>0</v>
      </c>
      <c r="H388" s="16"/>
      <c r="I388" s="20">
        <v>96044985380</v>
      </c>
      <c r="J388" s="16"/>
      <c r="K388" s="20">
        <v>0</v>
      </c>
      <c r="L388" s="16"/>
      <c r="M388" s="20">
        <v>96044985380</v>
      </c>
      <c r="N388" s="16"/>
      <c r="O388" s="16"/>
    </row>
    <row r="389" spans="1:15" ht="21.75" customHeight="1" x14ac:dyDescent="0.2">
      <c r="A389" s="7" t="s">
        <v>450</v>
      </c>
      <c r="C389" s="20">
        <v>4915068480</v>
      </c>
      <c r="D389" s="16"/>
      <c r="E389" s="20">
        <v>-1602649</v>
      </c>
      <c r="F389" s="16"/>
      <c r="G389" s="20">
        <v>4916671129</v>
      </c>
      <c r="H389" s="16"/>
      <c r="I389" s="20">
        <v>310703103451</v>
      </c>
      <c r="J389" s="16"/>
      <c r="K389" s="20">
        <v>0</v>
      </c>
      <c r="L389" s="16"/>
      <c r="M389" s="20">
        <v>310703103451</v>
      </c>
      <c r="N389" s="16"/>
      <c r="O389" s="16"/>
    </row>
    <row r="390" spans="1:15" ht="21.75" customHeight="1" x14ac:dyDescent="0.2">
      <c r="A390" s="7" t="s">
        <v>500</v>
      </c>
      <c r="C390" s="20">
        <v>0</v>
      </c>
      <c r="D390" s="16"/>
      <c r="E390" s="20">
        <v>0</v>
      </c>
      <c r="F390" s="16"/>
      <c r="G390" s="20">
        <v>0</v>
      </c>
      <c r="H390" s="16"/>
      <c r="I390" s="20">
        <v>80837637530</v>
      </c>
      <c r="J390" s="16"/>
      <c r="K390" s="20">
        <v>0</v>
      </c>
      <c r="L390" s="16"/>
      <c r="M390" s="20">
        <v>80837637530</v>
      </c>
      <c r="N390" s="16"/>
      <c r="O390" s="16"/>
    </row>
    <row r="391" spans="1:15" ht="21.75" customHeight="1" x14ac:dyDescent="0.2">
      <c r="A391" s="7" t="s">
        <v>730</v>
      </c>
      <c r="C391" s="20">
        <v>0</v>
      </c>
      <c r="D391" s="16"/>
      <c r="E391" s="20">
        <v>0</v>
      </c>
      <c r="F391" s="16"/>
      <c r="G391" s="20">
        <v>0</v>
      </c>
      <c r="H391" s="16"/>
      <c r="I391" s="20">
        <v>25573770480</v>
      </c>
      <c r="J391" s="16"/>
      <c r="K391" s="20">
        <v>0</v>
      </c>
      <c r="L391" s="16"/>
      <c r="M391" s="20">
        <v>25573770480</v>
      </c>
      <c r="N391" s="16"/>
      <c r="O391" s="16"/>
    </row>
    <row r="392" spans="1:15" ht="21.75" customHeight="1" x14ac:dyDescent="0.2">
      <c r="A392" s="7" t="s">
        <v>730</v>
      </c>
      <c r="C392" s="20">
        <v>0</v>
      </c>
      <c r="D392" s="16"/>
      <c r="E392" s="20">
        <v>0</v>
      </c>
      <c r="F392" s="16"/>
      <c r="G392" s="20">
        <v>0</v>
      </c>
      <c r="H392" s="16"/>
      <c r="I392" s="20">
        <v>82073151270</v>
      </c>
      <c r="J392" s="16"/>
      <c r="K392" s="20">
        <v>0</v>
      </c>
      <c r="L392" s="16"/>
      <c r="M392" s="20">
        <v>82073151270</v>
      </c>
      <c r="N392" s="16"/>
      <c r="O392" s="16"/>
    </row>
    <row r="393" spans="1:15" ht="21.75" customHeight="1" x14ac:dyDescent="0.2">
      <c r="A393" s="7" t="s">
        <v>436</v>
      </c>
      <c r="C393" s="20">
        <v>107917808190</v>
      </c>
      <c r="D393" s="16"/>
      <c r="E393" s="20">
        <v>85870016</v>
      </c>
      <c r="F393" s="16"/>
      <c r="G393" s="20">
        <v>107831938174</v>
      </c>
      <c r="H393" s="16"/>
      <c r="I393" s="20">
        <v>865491359019</v>
      </c>
      <c r="J393" s="16"/>
      <c r="K393" s="20">
        <v>422681337</v>
      </c>
      <c r="L393" s="16"/>
      <c r="M393" s="20">
        <v>865068677682</v>
      </c>
      <c r="N393" s="16"/>
      <c r="O393" s="16"/>
    </row>
    <row r="394" spans="1:15" ht="21.75" customHeight="1" x14ac:dyDescent="0.2">
      <c r="A394" s="7" t="s">
        <v>500</v>
      </c>
      <c r="C394" s="20">
        <v>0</v>
      </c>
      <c r="D394" s="16"/>
      <c r="E394" s="20">
        <v>0</v>
      </c>
      <c r="F394" s="16"/>
      <c r="G394" s="20">
        <v>0</v>
      </c>
      <c r="H394" s="16"/>
      <c r="I394" s="20">
        <v>68852459004</v>
      </c>
      <c r="J394" s="16"/>
      <c r="K394" s="20">
        <v>0</v>
      </c>
      <c r="L394" s="16"/>
      <c r="M394" s="20">
        <v>68852459004</v>
      </c>
      <c r="N394" s="16"/>
      <c r="O394" s="16"/>
    </row>
    <row r="395" spans="1:15" ht="21.75" customHeight="1" x14ac:dyDescent="0.2">
      <c r="A395" s="7" t="s">
        <v>474</v>
      </c>
      <c r="C395" s="20">
        <v>0</v>
      </c>
      <c r="D395" s="16"/>
      <c r="E395" s="20">
        <v>0</v>
      </c>
      <c r="F395" s="16"/>
      <c r="G395" s="20">
        <v>0</v>
      </c>
      <c r="H395" s="16"/>
      <c r="I395" s="20">
        <v>170156269140</v>
      </c>
      <c r="J395" s="16"/>
      <c r="K395" s="20">
        <v>0</v>
      </c>
      <c r="L395" s="16"/>
      <c r="M395" s="20">
        <v>170156269140</v>
      </c>
      <c r="N395" s="16"/>
      <c r="O395" s="16"/>
    </row>
    <row r="396" spans="1:15" ht="21.75" customHeight="1" x14ac:dyDescent="0.2">
      <c r="A396" s="7" t="s">
        <v>481</v>
      </c>
      <c r="C396" s="20">
        <v>0</v>
      </c>
      <c r="D396" s="16"/>
      <c r="E396" s="20">
        <v>0</v>
      </c>
      <c r="F396" s="16"/>
      <c r="G396" s="20">
        <v>0</v>
      </c>
      <c r="H396" s="16"/>
      <c r="I396" s="20">
        <v>51234001772</v>
      </c>
      <c r="J396" s="16"/>
      <c r="K396" s="20">
        <v>0</v>
      </c>
      <c r="L396" s="16"/>
      <c r="M396" s="20">
        <v>51234001772</v>
      </c>
      <c r="N396" s="16"/>
      <c r="O396" s="16"/>
    </row>
    <row r="397" spans="1:15" ht="21.75" customHeight="1" x14ac:dyDescent="0.2">
      <c r="A397" s="7" t="s">
        <v>500</v>
      </c>
      <c r="C397" s="20">
        <v>0</v>
      </c>
      <c r="D397" s="16"/>
      <c r="E397" s="20">
        <v>0</v>
      </c>
      <c r="F397" s="16"/>
      <c r="G397" s="20">
        <v>0</v>
      </c>
      <c r="H397" s="16"/>
      <c r="I397" s="20">
        <v>247651470871</v>
      </c>
      <c r="J397" s="16"/>
      <c r="K397" s="20">
        <v>0</v>
      </c>
      <c r="L397" s="16"/>
      <c r="M397" s="20">
        <v>247651470871</v>
      </c>
      <c r="N397" s="16"/>
      <c r="O397" s="16"/>
    </row>
    <row r="398" spans="1:15" ht="21.75" customHeight="1" x14ac:dyDescent="0.2">
      <c r="A398" s="7" t="s">
        <v>481</v>
      </c>
      <c r="C398" s="20">
        <v>0</v>
      </c>
      <c r="D398" s="16"/>
      <c r="E398" s="20">
        <v>0</v>
      </c>
      <c r="F398" s="16"/>
      <c r="G398" s="20">
        <v>0</v>
      </c>
      <c r="H398" s="16"/>
      <c r="I398" s="20">
        <v>136492701497</v>
      </c>
      <c r="J398" s="16"/>
      <c r="K398" s="20">
        <v>0</v>
      </c>
      <c r="L398" s="16"/>
      <c r="M398" s="20">
        <v>136492701497</v>
      </c>
      <c r="N398" s="16"/>
      <c r="O398" s="16"/>
    </row>
    <row r="399" spans="1:15" ht="21.75" customHeight="1" x14ac:dyDescent="0.2">
      <c r="A399" s="7" t="s">
        <v>481</v>
      </c>
      <c r="C399" s="20">
        <v>0</v>
      </c>
      <c r="D399" s="16"/>
      <c r="E399" s="20">
        <v>0</v>
      </c>
      <c r="F399" s="16"/>
      <c r="G399" s="20">
        <v>0</v>
      </c>
      <c r="H399" s="16"/>
      <c r="I399" s="20">
        <v>27868852454</v>
      </c>
      <c r="J399" s="16"/>
      <c r="K399" s="20">
        <v>0</v>
      </c>
      <c r="L399" s="16"/>
      <c r="M399" s="20">
        <v>27868852454</v>
      </c>
      <c r="N399" s="16"/>
      <c r="O399" s="16"/>
    </row>
    <row r="400" spans="1:15" ht="21.75" customHeight="1" x14ac:dyDescent="0.2">
      <c r="A400" s="7" t="s">
        <v>735</v>
      </c>
      <c r="C400" s="20">
        <v>0</v>
      </c>
      <c r="D400" s="16"/>
      <c r="E400" s="20">
        <v>0</v>
      </c>
      <c r="F400" s="16"/>
      <c r="G400" s="20">
        <v>0</v>
      </c>
      <c r="H400" s="16"/>
      <c r="I400" s="20">
        <v>123710853417</v>
      </c>
      <c r="J400" s="16"/>
      <c r="K400" s="20">
        <v>0</v>
      </c>
      <c r="L400" s="16"/>
      <c r="M400" s="20">
        <v>123710853417</v>
      </c>
      <c r="N400" s="16"/>
      <c r="O400" s="16"/>
    </row>
    <row r="401" spans="1:15" ht="21.75" customHeight="1" x14ac:dyDescent="0.2">
      <c r="A401" s="7" t="s">
        <v>436</v>
      </c>
      <c r="C401" s="20">
        <v>42739726020</v>
      </c>
      <c r="D401" s="16"/>
      <c r="E401" s="20">
        <v>-15061437</v>
      </c>
      <c r="F401" s="16"/>
      <c r="G401" s="20">
        <v>42754787457</v>
      </c>
      <c r="H401" s="16"/>
      <c r="I401" s="20">
        <v>331770042623</v>
      </c>
      <c r="J401" s="16"/>
      <c r="K401" s="20">
        <v>256044442</v>
      </c>
      <c r="L401" s="16"/>
      <c r="M401" s="20">
        <v>331513998181</v>
      </c>
      <c r="N401" s="16"/>
      <c r="O401" s="16"/>
    </row>
    <row r="402" spans="1:15" ht="21.75" customHeight="1" x14ac:dyDescent="0.2">
      <c r="A402" s="7" t="s">
        <v>503</v>
      </c>
      <c r="C402" s="20">
        <v>0</v>
      </c>
      <c r="D402" s="16"/>
      <c r="E402" s="20">
        <v>0</v>
      </c>
      <c r="F402" s="16"/>
      <c r="G402" s="20">
        <v>0</v>
      </c>
      <c r="H402" s="16"/>
      <c r="I402" s="20">
        <v>53508196720</v>
      </c>
      <c r="J402" s="16"/>
      <c r="K402" s="20">
        <v>0</v>
      </c>
      <c r="L402" s="16"/>
      <c r="M402" s="20">
        <v>53508196720</v>
      </c>
      <c r="N402" s="16"/>
      <c r="O402" s="16"/>
    </row>
    <row r="403" spans="1:15" ht="21.75" customHeight="1" x14ac:dyDescent="0.2">
      <c r="A403" s="7" t="s">
        <v>735</v>
      </c>
      <c r="C403" s="20">
        <v>0</v>
      </c>
      <c r="D403" s="16"/>
      <c r="E403" s="20">
        <v>0</v>
      </c>
      <c r="F403" s="16"/>
      <c r="G403" s="20">
        <v>0</v>
      </c>
      <c r="H403" s="16"/>
      <c r="I403" s="20">
        <v>183559488617</v>
      </c>
      <c r="J403" s="16"/>
      <c r="K403" s="20">
        <v>0</v>
      </c>
      <c r="L403" s="16"/>
      <c r="M403" s="20">
        <v>183559488617</v>
      </c>
      <c r="N403" s="16"/>
      <c r="O403" s="16"/>
    </row>
    <row r="404" spans="1:15" ht="21.75" customHeight="1" x14ac:dyDescent="0.2">
      <c r="A404" s="7" t="s">
        <v>451</v>
      </c>
      <c r="C404" s="20">
        <v>22191780810</v>
      </c>
      <c r="D404" s="16"/>
      <c r="E404" s="20">
        <v>-1093580</v>
      </c>
      <c r="F404" s="16"/>
      <c r="G404" s="20">
        <v>22192874390</v>
      </c>
      <c r="H404" s="16"/>
      <c r="I404" s="20">
        <v>170048057414</v>
      </c>
      <c r="J404" s="16"/>
      <c r="K404" s="20">
        <v>0</v>
      </c>
      <c r="L404" s="16"/>
      <c r="M404" s="20">
        <v>170048057414</v>
      </c>
      <c r="N404" s="16"/>
      <c r="O404" s="16"/>
    </row>
    <row r="405" spans="1:15" ht="21.75" customHeight="1" x14ac:dyDescent="0.2">
      <c r="A405" s="7" t="s">
        <v>503</v>
      </c>
      <c r="C405" s="20">
        <v>0</v>
      </c>
      <c r="D405" s="16"/>
      <c r="E405" s="20">
        <v>0</v>
      </c>
      <c r="F405" s="16"/>
      <c r="G405" s="20">
        <v>0</v>
      </c>
      <c r="H405" s="16"/>
      <c r="I405" s="20">
        <v>54150011217</v>
      </c>
      <c r="J405" s="16"/>
      <c r="K405" s="20">
        <v>0</v>
      </c>
      <c r="L405" s="16"/>
      <c r="M405" s="20">
        <v>54150011217</v>
      </c>
      <c r="N405" s="16"/>
      <c r="O405" s="16"/>
    </row>
    <row r="406" spans="1:15" ht="21.75" customHeight="1" x14ac:dyDescent="0.2">
      <c r="A406" s="7" t="s">
        <v>481</v>
      </c>
      <c r="C406" s="20">
        <v>0</v>
      </c>
      <c r="D406" s="16"/>
      <c r="E406" s="20">
        <v>0</v>
      </c>
      <c r="F406" s="16"/>
      <c r="G406" s="20">
        <v>0</v>
      </c>
      <c r="H406" s="16"/>
      <c r="I406" s="20">
        <v>95512818298</v>
      </c>
      <c r="J406" s="16"/>
      <c r="K406" s="20">
        <v>0</v>
      </c>
      <c r="L406" s="16"/>
      <c r="M406" s="20">
        <v>95512818298</v>
      </c>
      <c r="N406" s="16"/>
      <c r="O406" s="16"/>
    </row>
    <row r="407" spans="1:15" ht="21.75" customHeight="1" x14ac:dyDescent="0.2">
      <c r="A407" s="7" t="s">
        <v>699</v>
      </c>
      <c r="C407" s="20">
        <v>0</v>
      </c>
      <c r="D407" s="16"/>
      <c r="E407" s="20">
        <v>0</v>
      </c>
      <c r="F407" s="16"/>
      <c r="G407" s="20">
        <v>0</v>
      </c>
      <c r="H407" s="16"/>
      <c r="I407" s="20">
        <v>105798425746</v>
      </c>
      <c r="J407" s="16"/>
      <c r="K407" s="20">
        <v>0</v>
      </c>
      <c r="L407" s="16"/>
      <c r="M407" s="20">
        <v>105798425746</v>
      </c>
      <c r="N407" s="16"/>
      <c r="O407" s="16"/>
    </row>
    <row r="408" spans="1:15" ht="21.75" customHeight="1" x14ac:dyDescent="0.2">
      <c r="A408" s="7" t="s">
        <v>481</v>
      </c>
      <c r="C408" s="20">
        <v>0</v>
      </c>
      <c r="D408" s="16"/>
      <c r="E408" s="20">
        <v>0</v>
      </c>
      <c r="F408" s="16"/>
      <c r="G408" s="20">
        <v>0</v>
      </c>
      <c r="H408" s="16"/>
      <c r="I408" s="20">
        <v>66295391826</v>
      </c>
      <c r="J408" s="16"/>
      <c r="K408" s="20">
        <v>0</v>
      </c>
      <c r="L408" s="16"/>
      <c r="M408" s="20">
        <v>66295391826</v>
      </c>
      <c r="N408" s="16"/>
      <c r="O408" s="16"/>
    </row>
    <row r="409" spans="1:15" ht="21.75" customHeight="1" x14ac:dyDescent="0.2">
      <c r="A409" s="7" t="s">
        <v>459</v>
      </c>
      <c r="C409" s="20">
        <v>0</v>
      </c>
      <c r="D409" s="16"/>
      <c r="E409" s="20">
        <v>0</v>
      </c>
      <c r="F409" s="16"/>
      <c r="G409" s="20">
        <v>0</v>
      </c>
      <c r="H409" s="16"/>
      <c r="I409" s="20">
        <v>61327565680</v>
      </c>
      <c r="J409" s="16"/>
      <c r="K409" s="20">
        <v>0</v>
      </c>
      <c r="L409" s="16"/>
      <c r="M409" s="20">
        <v>61327565680</v>
      </c>
      <c r="N409" s="16"/>
      <c r="O409" s="16"/>
    </row>
    <row r="410" spans="1:15" ht="21.75" customHeight="1" x14ac:dyDescent="0.2">
      <c r="A410" s="7" t="s">
        <v>498</v>
      </c>
      <c r="C410" s="20">
        <v>0</v>
      </c>
      <c r="D410" s="16"/>
      <c r="E410" s="20">
        <v>0</v>
      </c>
      <c r="F410" s="16"/>
      <c r="G410" s="20">
        <v>0</v>
      </c>
      <c r="H410" s="16"/>
      <c r="I410" s="20">
        <v>61327565680</v>
      </c>
      <c r="J410" s="16"/>
      <c r="K410" s="20">
        <v>0</v>
      </c>
      <c r="L410" s="16"/>
      <c r="M410" s="20">
        <v>61327565680</v>
      </c>
      <c r="N410" s="16"/>
      <c r="O410" s="16"/>
    </row>
    <row r="411" spans="1:15" ht="21.75" customHeight="1" x14ac:dyDescent="0.2">
      <c r="A411" s="7" t="s">
        <v>664</v>
      </c>
      <c r="C411" s="20">
        <v>0</v>
      </c>
      <c r="D411" s="16"/>
      <c r="E411" s="20">
        <v>0</v>
      </c>
      <c r="F411" s="16"/>
      <c r="G411" s="20">
        <v>0</v>
      </c>
      <c r="H411" s="16"/>
      <c r="I411" s="20">
        <v>50886491940</v>
      </c>
      <c r="J411" s="16"/>
      <c r="K411" s="20">
        <v>0</v>
      </c>
      <c r="L411" s="16"/>
      <c r="M411" s="20">
        <v>50886491940</v>
      </c>
      <c r="N411" s="16"/>
      <c r="O411" s="16"/>
    </row>
    <row r="412" spans="1:15" ht="21.75" customHeight="1" x14ac:dyDescent="0.2">
      <c r="A412" s="7" t="s">
        <v>452</v>
      </c>
      <c r="C412" s="20">
        <v>19660273950</v>
      </c>
      <c r="D412" s="16"/>
      <c r="E412" s="20">
        <v>-45826489</v>
      </c>
      <c r="F412" s="16"/>
      <c r="G412" s="20">
        <v>19706100439</v>
      </c>
      <c r="H412" s="16"/>
      <c r="I412" s="20">
        <v>142153807762</v>
      </c>
      <c r="J412" s="16"/>
      <c r="K412" s="20">
        <v>15207159</v>
      </c>
      <c r="L412" s="16"/>
      <c r="M412" s="20">
        <v>142138600603</v>
      </c>
      <c r="N412" s="16"/>
      <c r="O412" s="16"/>
    </row>
    <row r="413" spans="1:15" ht="21.75" customHeight="1" x14ac:dyDescent="0.2">
      <c r="A413" s="7" t="s">
        <v>497</v>
      </c>
      <c r="C413" s="20">
        <v>-1638356164</v>
      </c>
      <c r="D413" s="16"/>
      <c r="E413" s="20">
        <v>-39297416</v>
      </c>
      <c r="F413" s="16"/>
      <c r="G413" s="20">
        <v>-1599058748</v>
      </c>
      <c r="H413" s="16"/>
      <c r="I413" s="20">
        <v>293131461899</v>
      </c>
      <c r="J413" s="16"/>
      <c r="K413" s="20">
        <v>0</v>
      </c>
      <c r="L413" s="16"/>
      <c r="M413" s="20">
        <v>293131461899</v>
      </c>
      <c r="N413" s="16"/>
      <c r="O413" s="16"/>
    </row>
    <row r="414" spans="1:15" ht="21.75" customHeight="1" x14ac:dyDescent="0.2">
      <c r="A414" s="7" t="s">
        <v>498</v>
      </c>
      <c r="C414" s="20">
        <v>0</v>
      </c>
      <c r="D414" s="16"/>
      <c r="E414" s="20">
        <v>0</v>
      </c>
      <c r="F414" s="16"/>
      <c r="G414" s="20">
        <v>0</v>
      </c>
      <c r="H414" s="16"/>
      <c r="I414" s="20">
        <v>80553406637</v>
      </c>
      <c r="J414" s="16"/>
      <c r="K414" s="20">
        <v>0</v>
      </c>
      <c r="L414" s="16"/>
      <c r="M414" s="20">
        <v>80553406637</v>
      </c>
      <c r="N414" s="16"/>
      <c r="O414" s="16"/>
    </row>
    <row r="415" spans="1:15" ht="21.75" customHeight="1" x14ac:dyDescent="0.2">
      <c r="A415" s="7" t="s">
        <v>453</v>
      </c>
      <c r="C415" s="20">
        <v>6657534240</v>
      </c>
      <c r="D415" s="16"/>
      <c r="E415" s="20">
        <v>-164037</v>
      </c>
      <c r="F415" s="16"/>
      <c r="G415" s="20">
        <v>6657698277</v>
      </c>
      <c r="H415" s="16"/>
      <c r="I415" s="20">
        <v>47916056538</v>
      </c>
      <c r="J415" s="16"/>
      <c r="K415" s="20">
        <v>164037</v>
      </c>
      <c r="L415" s="16"/>
      <c r="M415" s="20">
        <v>47915892501</v>
      </c>
      <c r="N415" s="16"/>
      <c r="O415" s="16"/>
    </row>
    <row r="416" spans="1:15" ht="21.75" customHeight="1" x14ac:dyDescent="0.2">
      <c r="A416" s="7" t="s">
        <v>454</v>
      </c>
      <c r="C416" s="20">
        <v>17753424630</v>
      </c>
      <c r="D416" s="16"/>
      <c r="E416" s="20">
        <v>-874864</v>
      </c>
      <c r="F416" s="16"/>
      <c r="G416" s="20">
        <v>17754299494</v>
      </c>
      <c r="H416" s="16"/>
      <c r="I416" s="20">
        <v>127776150726</v>
      </c>
      <c r="J416" s="16"/>
      <c r="K416" s="20">
        <v>0</v>
      </c>
      <c r="L416" s="16"/>
      <c r="M416" s="20">
        <v>127776150726</v>
      </c>
      <c r="N416" s="16"/>
      <c r="O416" s="16"/>
    </row>
    <row r="417" spans="1:15" ht="21.75" customHeight="1" x14ac:dyDescent="0.2">
      <c r="A417" s="7" t="s">
        <v>450</v>
      </c>
      <c r="C417" s="20">
        <v>55479452040</v>
      </c>
      <c r="D417" s="16"/>
      <c r="E417" s="20">
        <v>-2733951</v>
      </c>
      <c r="F417" s="16"/>
      <c r="G417" s="20">
        <v>55482185991</v>
      </c>
      <c r="H417" s="16"/>
      <c r="I417" s="20">
        <v>397456209203</v>
      </c>
      <c r="J417" s="16"/>
      <c r="K417" s="20">
        <v>0</v>
      </c>
      <c r="L417" s="16"/>
      <c r="M417" s="20">
        <v>397456209203</v>
      </c>
      <c r="N417" s="16"/>
      <c r="O417" s="16"/>
    </row>
    <row r="418" spans="1:15" ht="21.75" customHeight="1" x14ac:dyDescent="0.2">
      <c r="A418" s="7" t="s">
        <v>718</v>
      </c>
      <c r="C418" s="20">
        <v>0</v>
      </c>
      <c r="D418" s="16"/>
      <c r="E418" s="20">
        <v>0</v>
      </c>
      <c r="F418" s="16"/>
      <c r="G418" s="20">
        <v>0</v>
      </c>
      <c r="H418" s="16"/>
      <c r="I418" s="20">
        <v>272435212163</v>
      </c>
      <c r="J418" s="16"/>
      <c r="K418" s="20">
        <v>0</v>
      </c>
      <c r="L418" s="16"/>
      <c r="M418" s="20">
        <v>272435212163</v>
      </c>
      <c r="N418" s="16"/>
      <c r="O418" s="16"/>
    </row>
    <row r="419" spans="1:15" ht="21.75" customHeight="1" x14ac:dyDescent="0.2">
      <c r="A419" s="7" t="s">
        <v>484</v>
      </c>
      <c r="C419" s="20">
        <v>0</v>
      </c>
      <c r="D419" s="16"/>
      <c r="E419" s="20">
        <v>0</v>
      </c>
      <c r="F419" s="16"/>
      <c r="G419" s="20">
        <v>0</v>
      </c>
      <c r="H419" s="16"/>
      <c r="I419" s="20">
        <v>376538522312</v>
      </c>
      <c r="J419" s="16"/>
      <c r="K419" s="20">
        <v>0</v>
      </c>
      <c r="L419" s="16"/>
      <c r="M419" s="20">
        <v>376538522312</v>
      </c>
      <c r="N419" s="16"/>
      <c r="O419" s="16"/>
    </row>
    <row r="420" spans="1:15" ht="21.75" customHeight="1" x14ac:dyDescent="0.2">
      <c r="A420" s="7" t="s">
        <v>481</v>
      </c>
      <c r="C420" s="20">
        <v>0</v>
      </c>
      <c r="D420" s="16"/>
      <c r="E420" s="20">
        <v>0</v>
      </c>
      <c r="F420" s="16"/>
      <c r="G420" s="20">
        <v>0</v>
      </c>
      <c r="H420" s="16"/>
      <c r="I420" s="20">
        <v>61654603612</v>
      </c>
      <c r="J420" s="16"/>
      <c r="K420" s="20">
        <v>0</v>
      </c>
      <c r="L420" s="16"/>
      <c r="M420" s="20">
        <v>61654603612</v>
      </c>
      <c r="N420" s="16"/>
      <c r="O420" s="16"/>
    </row>
    <row r="421" spans="1:15" ht="21.75" customHeight="1" x14ac:dyDescent="0.2">
      <c r="A421" s="7" t="s">
        <v>736</v>
      </c>
      <c r="C421" s="20">
        <v>0</v>
      </c>
      <c r="D421" s="16"/>
      <c r="E421" s="20">
        <v>0</v>
      </c>
      <c r="F421" s="16"/>
      <c r="G421" s="20">
        <v>0</v>
      </c>
      <c r="H421" s="16"/>
      <c r="I421" s="20">
        <v>27496631450</v>
      </c>
      <c r="J421" s="16"/>
      <c r="K421" s="20">
        <v>0</v>
      </c>
      <c r="L421" s="16"/>
      <c r="M421" s="20">
        <v>27496631450</v>
      </c>
      <c r="N421" s="16"/>
      <c r="O421" s="16"/>
    </row>
    <row r="422" spans="1:15" ht="21.75" customHeight="1" x14ac:dyDescent="0.2">
      <c r="A422" s="7" t="s">
        <v>699</v>
      </c>
      <c r="C422" s="20">
        <v>0</v>
      </c>
      <c r="D422" s="16"/>
      <c r="E422" s="20">
        <v>0</v>
      </c>
      <c r="F422" s="16"/>
      <c r="G422" s="20">
        <v>0</v>
      </c>
      <c r="H422" s="16"/>
      <c r="I422" s="20">
        <v>51306400148</v>
      </c>
      <c r="J422" s="16"/>
      <c r="K422" s="20">
        <v>0</v>
      </c>
      <c r="L422" s="16"/>
      <c r="M422" s="20">
        <v>51306400148</v>
      </c>
      <c r="N422" s="16"/>
      <c r="O422" s="16"/>
    </row>
    <row r="423" spans="1:15" ht="21.75" customHeight="1" x14ac:dyDescent="0.2">
      <c r="A423" s="7" t="s">
        <v>436</v>
      </c>
      <c r="C423" s="20">
        <v>27780821926</v>
      </c>
      <c r="D423" s="16"/>
      <c r="E423" s="20">
        <v>-5247185</v>
      </c>
      <c r="F423" s="16"/>
      <c r="G423" s="20">
        <v>27786069111</v>
      </c>
      <c r="H423" s="16"/>
      <c r="I423" s="20">
        <v>192558035748</v>
      </c>
      <c r="J423" s="16"/>
      <c r="K423" s="20">
        <v>131179647</v>
      </c>
      <c r="L423" s="16"/>
      <c r="M423" s="20">
        <v>192426856101</v>
      </c>
      <c r="N423" s="16"/>
      <c r="O423" s="16"/>
    </row>
    <row r="424" spans="1:15" ht="21.75" customHeight="1" x14ac:dyDescent="0.2">
      <c r="A424" s="7" t="s">
        <v>459</v>
      </c>
      <c r="C424" s="20">
        <v>0</v>
      </c>
      <c r="D424" s="16"/>
      <c r="E424" s="20">
        <v>0</v>
      </c>
      <c r="F424" s="16"/>
      <c r="G424" s="20">
        <v>0</v>
      </c>
      <c r="H424" s="16"/>
      <c r="I424" s="20">
        <v>47848057483</v>
      </c>
      <c r="J424" s="16"/>
      <c r="K424" s="20">
        <v>0</v>
      </c>
      <c r="L424" s="16"/>
      <c r="M424" s="20">
        <v>47848057483</v>
      </c>
      <c r="N424" s="16"/>
      <c r="O424" s="16"/>
    </row>
    <row r="425" spans="1:15" ht="21.75" customHeight="1" x14ac:dyDescent="0.2">
      <c r="A425" s="7" t="s">
        <v>459</v>
      </c>
      <c r="C425" s="20">
        <v>0</v>
      </c>
      <c r="D425" s="16"/>
      <c r="E425" s="20">
        <v>0</v>
      </c>
      <c r="F425" s="16"/>
      <c r="G425" s="20">
        <v>0</v>
      </c>
      <c r="H425" s="16"/>
      <c r="I425" s="20">
        <v>31081765084</v>
      </c>
      <c r="J425" s="16"/>
      <c r="K425" s="20">
        <v>0</v>
      </c>
      <c r="L425" s="16"/>
      <c r="M425" s="20">
        <v>31081765084</v>
      </c>
      <c r="N425" s="16"/>
      <c r="O425" s="16"/>
    </row>
    <row r="426" spans="1:15" ht="21.75" customHeight="1" x14ac:dyDescent="0.2">
      <c r="A426" s="7" t="s">
        <v>408</v>
      </c>
      <c r="C426" s="20">
        <v>22191780810</v>
      </c>
      <c r="D426" s="16"/>
      <c r="E426" s="20">
        <v>-546790</v>
      </c>
      <c r="F426" s="16"/>
      <c r="G426" s="20">
        <v>22192327600</v>
      </c>
      <c r="H426" s="16"/>
      <c r="I426" s="20">
        <v>153080844300</v>
      </c>
      <c r="J426" s="16"/>
      <c r="K426" s="20">
        <v>546790</v>
      </c>
      <c r="L426" s="16"/>
      <c r="M426" s="20">
        <v>153080297510</v>
      </c>
      <c r="N426" s="16"/>
      <c r="O426" s="16"/>
    </row>
    <row r="427" spans="1:15" ht="21.75" customHeight="1" x14ac:dyDescent="0.2">
      <c r="A427" s="7" t="s">
        <v>484</v>
      </c>
      <c r="C427" s="20">
        <v>0</v>
      </c>
      <c r="D427" s="16"/>
      <c r="E427" s="20">
        <v>0</v>
      </c>
      <c r="F427" s="16"/>
      <c r="G427" s="20">
        <v>0</v>
      </c>
      <c r="H427" s="16"/>
      <c r="I427" s="20">
        <v>236911071153</v>
      </c>
      <c r="J427" s="16"/>
      <c r="K427" s="20">
        <v>0</v>
      </c>
      <c r="L427" s="16"/>
      <c r="M427" s="20">
        <v>236911071153</v>
      </c>
      <c r="N427" s="16"/>
      <c r="O427" s="16"/>
    </row>
    <row r="428" spans="1:15" ht="21.75" customHeight="1" x14ac:dyDescent="0.2">
      <c r="A428" s="7" t="s">
        <v>459</v>
      </c>
      <c r="C428" s="20">
        <v>0</v>
      </c>
      <c r="D428" s="16"/>
      <c r="E428" s="20">
        <v>0</v>
      </c>
      <c r="F428" s="16"/>
      <c r="G428" s="20">
        <v>0</v>
      </c>
      <c r="H428" s="16"/>
      <c r="I428" s="20">
        <v>44377965399</v>
      </c>
      <c r="J428" s="16"/>
      <c r="K428" s="20">
        <v>0</v>
      </c>
      <c r="L428" s="16"/>
      <c r="M428" s="20">
        <v>44377965399</v>
      </c>
      <c r="N428" s="16"/>
      <c r="O428" s="16"/>
    </row>
    <row r="429" spans="1:15" ht="21.75" customHeight="1" x14ac:dyDescent="0.2">
      <c r="A429" s="7" t="s">
        <v>452</v>
      </c>
      <c r="C429" s="20">
        <v>0</v>
      </c>
      <c r="D429" s="16"/>
      <c r="E429" s="20">
        <v>0</v>
      </c>
      <c r="F429" s="16"/>
      <c r="G429" s="20">
        <v>0</v>
      </c>
      <c r="H429" s="16"/>
      <c r="I429" s="20">
        <v>63415932609</v>
      </c>
      <c r="J429" s="16"/>
      <c r="K429" s="20">
        <v>0</v>
      </c>
      <c r="L429" s="16"/>
      <c r="M429" s="20">
        <v>63415932609</v>
      </c>
      <c r="N429" s="16"/>
      <c r="O429" s="16"/>
    </row>
    <row r="430" spans="1:15" ht="21.75" customHeight="1" x14ac:dyDescent="0.2">
      <c r="A430" s="7" t="s">
        <v>483</v>
      </c>
      <c r="C430" s="20">
        <v>0</v>
      </c>
      <c r="D430" s="16"/>
      <c r="E430" s="20">
        <v>0</v>
      </c>
      <c r="F430" s="16"/>
      <c r="G430" s="20">
        <v>0</v>
      </c>
      <c r="H430" s="16"/>
      <c r="I430" s="20">
        <v>29696772194</v>
      </c>
      <c r="J430" s="16"/>
      <c r="K430" s="20">
        <v>0</v>
      </c>
      <c r="L430" s="16"/>
      <c r="M430" s="20">
        <v>29696772194</v>
      </c>
      <c r="N430" s="16"/>
      <c r="O430" s="16"/>
    </row>
    <row r="431" spans="1:15" ht="21.75" customHeight="1" x14ac:dyDescent="0.2">
      <c r="A431" s="7" t="s">
        <v>501</v>
      </c>
      <c r="C431" s="20">
        <v>0</v>
      </c>
      <c r="D431" s="16"/>
      <c r="E431" s="20">
        <v>0</v>
      </c>
      <c r="F431" s="16"/>
      <c r="G431" s="20">
        <v>0</v>
      </c>
      <c r="H431" s="16"/>
      <c r="I431" s="20">
        <v>228896025128</v>
      </c>
      <c r="J431" s="16"/>
      <c r="K431" s="20">
        <v>0</v>
      </c>
      <c r="L431" s="16"/>
      <c r="M431" s="20">
        <v>228896025128</v>
      </c>
      <c r="N431" s="16"/>
      <c r="O431" s="16"/>
    </row>
    <row r="432" spans="1:15" ht="21.75" customHeight="1" x14ac:dyDescent="0.2">
      <c r="A432" s="7" t="s">
        <v>459</v>
      </c>
      <c r="C432" s="20">
        <v>0</v>
      </c>
      <c r="D432" s="16"/>
      <c r="E432" s="20">
        <v>0</v>
      </c>
      <c r="F432" s="16"/>
      <c r="G432" s="20">
        <v>0</v>
      </c>
      <c r="H432" s="16"/>
      <c r="I432" s="20">
        <v>49505818762</v>
      </c>
      <c r="J432" s="16"/>
      <c r="K432" s="20">
        <v>0</v>
      </c>
      <c r="L432" s="16"/>
      <c r="M432" s="20">
        <v>49505818762</v>
      </c>
      <c r="N432" s="16"/>
      <c r="O432" s="16"/>
    </row>
    <row r="433" spans="1:15" ht="21.75" customHeight="1" x14ac:dyDescent="0.2">
      <c r="A433" s="7" t="s">
        <v>437</v>
      </c>
      <c r="C433" s="20">
        <v>49315068480</v>
      </c>
      <c r="D433" s="16"/>
      <c r="E433" s="20">
        <v>121994792</v>
      </c>
      <c r="F433" s="16"/>
      <c r="G433" s="20">
        <v>49193073688</v>
      </c>
      <c r="H433" s="16"/>
      <c r="I433" s="20">
        <v>319844724854</v>
      </c>
      <c r="J433" s="16"/>
      <c r="K433" s="20">
        <v>304986979</v>
      </c>
      <c r="L433" s="16"/>
      <c r="M433" s="20">
        <v>319539737875</v>
      </c>
      <c r="N433" s="16"/>
      <c r="O433" s="16"/>
    </row>
    <row r="434" spans="1:15" ht="21.75" customHeight="1" x14ac:dyDescent="0.2">
      <c r="A434" s="7" t="s">
        <v>646</v>
      </c>
      <c r="C434" s="20">
        <v>0</v>
      </c>
      <c r="D434" s="16"/>
      <c r="E434" s="20">
        <v>0</v>
      </c>
      <c r="F434" s="16"/>
      <c r="G434" s="20">
        <v>0</v>
      </c>
      <c r="H434" s="16"/>
      <c r="I434" s="20">
        <v>40255730575</v>
      </c>
      <c r="J434" s="16"/>
      <c r="K434" s="20">
        <v>0</v>
      </c>
      <c r="L434" s="16"/>
      <c r="M434" s="20">
        <v>40255730575</v>
      </c>
      <c r="N434" s="16"/>
      <c r="O434" s="16"/>
    </row>
    <row r="435" spans="1:15" ht="21.75" customHeight="1" x14ac:dyDescent="0.2">
      <c r="A435" s="7" t="s">
        <v>455</v>
      </c>
      <c r="C435" s="20">
        <v>22191780810</v>
      </c>
      <c r="D435" s="16"/>
      <c r="E435" s="20">
        <v>-546790</v>
      </c>
      <c r="F435" s="16"/>
      <c r="G435" s="20">
        <v>22192327600</v>
      </c>
      <c r="H435" s="16"/>
      <c r="I435" s="20">
        <v>139802155776</v>
      </c>
      <c r="J435" s="16"/>
      <c r="K435" s="20">
        <v>546790</v>
      </c>
      <c r="L435" s="16"/>
      <c r="M435" s="20">
        <v>139801608986</v>
      </c>
      <c r="N435" s="16"/>
      <c r="O435" s="16"/>
    </row>
    <row r="436" spans="1:15" ht="21.75" customHeight="1" x14ac:dyDescent="0.2">
      <c r="A436" s="7" t="s">
        <v>503</v>
      </c>
      <c r="C436" s="20">
        <v>0</v>
      </c>
      <c r="D436" s="16"/>
      <c r="E436" s="20">
        <v>0</v>
      </c>
      <c r="F436" s="16"/>
      <c r="G436" s="20">
        <v>0</v>
      </c>
      <c r="H436" s="16"/>
      <c r="I436" s="20">
        <v>26294632825</v>
      </c>
      <c r="J436" s="16"/>
      <c r="K436" s="20">
        <v>0</v>
      </c>
      <c r="L436" s="16"/>
      <c r="M436" s="20">
        <v>26294632825</v>
      </c>
      <c r="N436" s="16"/>
      <c r="O436" s="16"/>
    </row>
    <row r="437" spans="1:15" ht="21.75" customHeight="1" x14ac:dyDescent="0.2">
      <c r="A437" s="7" t="s">
        <v>481</v>
      </c>
      <c r="C437" s="20">
        <v>0</v>
      </c>
      <c r="D437" s="16"/>
      <c r="E437" s="20">
        <v>0</v>
      </c>
      <c r="F437" s="16"/>
      <c r="G437" s="20">
        <v>0</v>
      </c>
      <c r="H437" s="16"/>
      <c r="I437" s="20">
        <v>122126880707</v>
      </c>
      <c r="J437" s="16"/>
      <c r="K437" s="20">
        <v>0</v>
      </c>
      <c r="L437" s="16"/>
      <c r="M437" s="20">
        <v>122126880707</v>
      </c>
      <c r="N437" s="16"/>
      <c r="O437" s="16"/>
    </row>
    <row r="438" spans="1:15" ht="21.75" customHeight="1" x14ac:dyDescent="0.2">
      <c r="A438" s="7" t="s">
        <v>699</v>
      </c>
      <c r="C438" s="20">
        <v>0</v>
      </c>
      <c r="D438" s="16"/>
      <c r="E438" s="20">
        <v>0</v>
      </c>
      <c r="F438" s="16"/>
      <c r="G438" s="20">
        <v>0</v>
      </c>
      <c r="H438" s="16"/>
      <c r="I438" s="20">
        <v>54816710045</v>
      </c>
      <c r="J438" s="16"/>
      <c r="K438" s="20">
        <v>0</v>
      </c>
      <c r="L438" s="16"/>
      <c r="M438" s="20">
        <v>54816710045</v>
      </c>
      <c r="N438" s="16"/>
      <c r="O438" s="16"/>
    </row>
    <row r="439" spans="1:15" ht="21.75" customHeight="1" x14ac:dyDescent="0.2">
      <c r="A439" s="7" t="s">
        <v>459</v>
      </c>
      <c r="C439" s="20">
        <v>0</v>
      </c>
      <c r="D439" s="16"/>
      <c r="E439" s="20">
        <v>0</v>
      </c>
      <c r="F439" s="16"/>
      <c r="G439" s="20">
        <v>0</v>
      </c>
      <c r="H439" s="16"/>
      <c r="I439" s="20">
        <v>61431641574</v>
      </c>
      <c r="J439" s="16"/>
      <c r="K439" s="20">
        <v>0</v>
      </c>
      <c r="L439" s="16"/>
      <c r="M439" s="20">
        <v>61431641574</v>
      </c>
      <c r="N439" s="16"/>
      <c r="O439" s="16"/>
    </row>
    <row r="440" spans="1:15" ht="21.75" customHeight="1" x14ac:dyDescent="0.2">
      <c r="A440" s="7" t="s">
        <v>456</v>
      </c>
      <c r="C440" s="20">
        <v>33287671230</v>
      </c>
      <c r="D440" s="16"/>
      <c r="E440" s="20">
        <v>-27650163</v>
      </c>
      <c r="F440" s="16"/>
      <c r="G440" s="20">
        <v>33315321393</v>
      </c>
      <c r="H440" s="16"/>
      <c r="I440" s="20">
        <v>209703233757</v>
      </c>
      <c r="J440" s="16"/>
      <c r="K440" s="20">
        <v>0</v>
      </c>
      <c r="L440" s="16"/>
      <c r="M440" s="20">
        <v>209703233757</v>
      </c>
      <c r="N440" s="16"/>
      <c r="O440" s="16"/>
    </row>
    <row r="441" spans="1:15" ht="21.75" customHeight="1" x14ac:dyDescent="0.2">
      <c r="A441" s="7" t="s">
        <v>458</v>
      </c>
      <c r="C441" s="20">
        <v>0</v>
      </c>
      <c r="D441" s="16"/>
      <c r="E441" s="20">
        <v>0</v>
      </c>
      <c r="F441" s="16"/>
      <c r="G441" s="20">
        <v>0</v>
      </c>
      <c r="H441" s="16"/>
      <c r="I441" s="20">
        <v>49555580494</v>
      </c>
      <c r="J441" s="16"/>
      <c r="K441" s="20">
        <v>0</v>
      </c>
      <c r="L441" s="16"/>
      <c r="M441" s="20">
        <v>49555580494</v>
      </c>
      <c r="N441" s="16"/>
      <c r="O441" s="16"/>
    </row>
    <row r="442" spans="1:15" ht="21.75" customHeight="1" x14ac:dyDescent="0.2">
      <c r="A442" s="7" t="s">
        <v>457</v>
      </c>
      <c r="C442" s="20">
        <v>13315068480</v>
      </c>
      <c r="D442" s="16"/>
      <c r="E442" s="20">
        <v>-328074</v>
      </c>
      <c r="F442" s="16"/>
      <c r="G442" s="20">
        <v>13315396554</v>
      </c>
      <c r="H442" s="16"/>
      <c r="I442" s="20">
        <v>83881293426</v>
      </c>
      <c r="J442" s="16"/>
      <c r="K442" s="20">
        <v>328074</v>
      </c>
      <c r="L442" s="16"/>
      <c r="M442" s="20">
        <v>83880965352</v>
      </c>
      <c r="N442" s="16"/>
      <c r="O442" s="16"/>
    </row>
    <row r="443" spans="1:15" ht="21.75" customHeight="1" x14ac:dyDescent="0.2">
      <c r="A443" s="7" t="s">
        <v>733</v>
      </c>
      <c r="C443" s="20">
        <v>0</v>
      </c>
      <c r="D443" s="16"/>
      <c r="E443" s="20">
        <v>0</v>
      </c>
      <c r="F443" s="16"/>
      <c r="G443" s="20">
        <v>0</v>
      </c>
      <c r="H443" s="16"/>
      <c r="I443" s="20">
        <v>46842578024</v>
      </c>
      <c r="J443" s="16"/>
      <c r="K443" s="20">
        <v>0</v>
      </c>
      <c r="L443" s="16"/>
      <c r="M443" s="20">
        <v>46842578024</v>
      </c>
      <c r="N443" s="16"/>
      <c r="O443" s="16"/>
    </row>
    <row r="444" spans="1:15" ht="21.75" customHeight="1" x14ac:dyDescent="0.2">
      <c r="A444" s="7" t="s">
        <v>503</v>
      </c>
      <c r="C444" s="20">
        <v>0</v>
      </c>
      <c r="D444" s="16"/>
      <c r="E444" s="20">
        <v>0</v>
      </c>
      <c r="F444" s="16"/>
      <c r="G444" s="20">
        <v>0</v>
      </c>
      <c r="H444" s="16"/>
      <c r="I444" s="20">
        <v>36981810006</v>
      </c>
      <c r="J444" s="16"/>
      <c r="K444" s="20">
        <v>0</v>
      </c>
      <c r="L444" s="16"/>
      <c r="M444" s="20">
        <v>36981810006</v>
      </c>
      <c r="N444" s="16"/>
      <c r="O444" s="16"/>
    </row>
    <row r="445" spans="1:15" ht="21.75" customHeight="1" x14ac:dyDescent="0.2">
      <c r="A445" s="7" t="s">
        <v>646</v>
      </c>
      <c r="C445" s="20">
        <v>0</v>
      </c>
      <c r="D445" s="16"/>
      <c r="E445" s="20">
        <v>0</v>
      </c>
      <c r="F445" s="16"/>
      <c r="G445" s="20">
        <v>0</v>
      </c>
      <c r="H445" s="16"/>
      <c r="I445" s="20">
        <v>46022905894</v>
      </c>
      <c r="J445" s="16"/>
      <c r="K445" s="20">
        <v>0</v>
      </c>
      <c r="L445" s="16"/>
      <c r="M445" s="20">
        <v>46022905894</v>
      </c>
      <c r="N445" s="16"/>
      <c r="O445" s="16"/>
    </row>
    <row r="446" spans="1:15" ht="21.75" customHeight="1" x14ac:dyDescent="0.2">
      <c r="A446" s="7" t="s">
        <v>437</v>
      </c>
      <c r="C446" s="20">
        <v>24657534240</v>
      </c>
      <c r="D446" s="16"/>
      <c r="E446" s="20">
        <v>13867386</v>
      </c>
      <c r="F446" s="16"/>
      <c r="G446" s="20">
        <v>24643666854</v>
      </c>
      <c r="H446" s="16"/>
      <c r="I446" s="20">
        <v>573671681960</v>
      </c>
      <c r="J446" s="16"/>
      <c r="K446" s="20">
        <v>106316631</v>
      </c>
      <c r="L446" s="16"/>
      <c r="M446" s="20">
        <v>573565365329</v>
      </c>
      <c r="N446" s="16"/>
      <c r="O446" s="16"/>
    </row>
    <row r="447" spans="1:15" ht="21.75" customHeight="1" x14ac:dyDescent="0.2">
      <c r="A447" s="7" t="s">
        <v>737</v>
      </c>
      <c r="C447" s="20">
        <v>0</v>
      </c>
      <c r="D447" s="16"/>
      <c r="E447" s="20">
        <v>0</v>
      </c>
      <c r="F447" s="16"/>
      <c r="G447" s="20">
        <v>0</v>
      </c>
      <c r="H447" s="16"/>
      <c r="I447" s="20">
        <v>1058098472917</v>
      </c>
      <c r="J447" s="16"/>
      <c r="K447" s="20">
        <v>0</v>
      </c>
      <c r="L447" s="16"/>
      <c r="M447" s="20">
        <v>1058098472917</v>
      </c>
      <c r="N447" s="16"/>
      <c r="O447" s="16"/>
    </row>
    <row r="448" spans="1:15" ht="21.75" customHeight="1" x14ac:dyDescent="0.2">
      <c r="A448" s="7" t="s">
        <v>458</v>
      </c>
      <c r="C448" s="20">
        <v>13980821910</v>
      </c>
      <c r="D448" s="16"/>
      <c r="E448" s="20">
        <v>-344478</v>
      </c>
      <c r="F448" s="16"/>
      <c r="G448" s="20">
        <v>13981166388</v>
      </c>
      <c r="H448" s="16"/>
      <c r="I448" s="20">
        <v>87610604038</v>
      </c>
      <c r="J448" s="16"/>
      <c r="K448" s="20">
        <v>344478</v>
      </c>
      <c r="L448" s="16"/>
      <c r="M448" s="20">
        <v>87610259560</v>
      </c>
      <c r="N448" s="16"/>
      <c r="O448" s="16"/>
    </row>
    <row r="449" spans="1:15" ht="21.75" customHeight="1" x14ac:dyDescent="0.2">
      <c r="A449" s="7" t="s">
        <v>387</v>
      </c>
      <c r="C449" s="20">
        <v>0</v>
      </c>
      <c r="D449" s="16"/>
      <c r="E449" s="20">
        <v>0</v>
      </c>
      <c r="F449" s="16"/>
      <c r="G449" s="20">
        <v>0</v>
      </c>
      <c r="H449" s="16"/>
      <c r="I449" s="20">
        <v>31062205241</v>
      </c>
      <c r="J449" s="16"/>
      <c r="K449" s="20">
        <v>0</v>
      </c>
      <c r="L449" s="16"/>
      <c r="M449" s="20">
        <v>31062205241</v>
      </c>
      <c r="N449" s="16"/>
      <c r="O449" s="16"/>
    </row>
    <row r="450" spans="1:15" ht="21.75" customHeight="1" x14ac:dyDescent="0.2">
      <c r="A450" s="7" t="s">
        <v>459</v>
      </c>
      <c r="C450" s="20">
        <v>0</v>
      </c>
      <c r="D450" s="16"/>
      <c r="E450" s="20">
        <v>0</v>
      </c>
      <c r="F450" s="16"/>
      <c r="G450" s="20">
        <v>0</v>
      </c>
      <c r="H450" s="16"/>
      <c r="I450" s="20">
        <v>272913475402</v>
      </c>
      <c r="J450" s="16"/>
      <c r="K450" s="20">
        <v>0</v>
      </c>
      <c r="L450" s="16"/>
      <c r="M450" s="20">
        <v>272913475402</v>
      </c>
      <c r="N450" s="16"/>
      <c r="O450" s="16"/>
    </row>
    <row r="451" spans="1:15" ht="21.75" customHeight="1" x14ac:dyDescent="0.2">
      <c r="A451" s="7" t="s">
        <v>718</v>
      </c>
      <c r="C451" s="20">
        <v>0</v>
      </c>
      <c r="D451" s="16"/>
      <c r="E451" s="20">
        <v>0</v>
      </c>
      <c r="F451" s="16"/>
      <c r="G451" s="20">
        <v>0</v>
      </c>
      <c r="H451" s="16"/>
      <c r="I451" s="20">
        <v>195999999950</v>
      </c>
      <c r="J451" s="16"/>
      <c r="K451" s="20">
        <v>0</v>
      </c>
      <c r="L451" s="16"/>
      <c r="M451" s="20">
        <v>195999999950</v>
      </c>
      <c r="N451" s="16"/>
      <c r="O451" s="16"/>
    </row>
    <row r="452" spans="1:15" ht="21.75" customHeight="1" x14ac:dyDescent="0.2">
      <c r="A452" s="7" t="s">
        <v>450</v>
      </c>
      <c r="C452" s="20">
        <v>27739726020</v>
      </c>
      <c r="D452" s="16"/>
      <c r="E452" s="20">
        <v>-8171650</v>
      </c>
      <c r="F452" s="16"/>
      <c r="G452" s="20">
        <v>27747897670</v>
      </c>
      <c r="H452" s="16"/>
      <c r="I452" s="20">
        <v>165513698586</v>
      </c>
      <c r="J452" s="16"/>
      <c r="K452" s="20">
        <v>0</v>
      </c>
      <c r="L452" s="16"/>
      <c r="M452" s="20">
        <v>165513698586</v>
      </c>
      <c r="N452" s="16"/>
      <c r="O452" s="16"/>
    </row>
    <row r="453" spans="1:15" ht="21.75" customHeight="1" x14ac:dyDescent="0.2">
      <c r="A453" s="7" t="s">
        <v>484</v>
      </c>
      <c r="C453" s="20">
        <v>0</v>
      </c>
      <c r="D453" s="16"/>
      <c r="E453" s="20">
        <v>0</v>
      </c>
      <c r="F453" s="16"/>
      <c r="G453" s="20">
        <v>0</v>
      </c>
      <c r="H453" s="16"/>
      <c r="I453" s="20">
        <v>75452054742</v>
      </c>
      <c r="J453" s="16"/>
      <c r="K453" s="20">
        <v>0</v>
      </c>
      <c r="L453" s="16"/>
      <c r="M453" s="20">
        <v>75452054742</v>
      </c>
      <c r="N453" s="16"/>
      <c r="O453" s="16"/>
    </row>
    <row r="454" spans="1:15" ht="21.75" customHeight="1" x14ac:dyDescent="0.2">
      <c r="A454" s="7" t="s">
        <v>452</v>
      </c>
      <c r="C454" s="20">
        <v>0</v>
      </c>
      <c r="D454" s="16"/>
      <c r="E454" s="20">
        <v>0</v>
      </c>
      <c r="F454" s="16"/>
      <c r="G454" s="20">
        <v>0</v>
      </c>
      <c r="H454" s="16"/>
      <c r="I454" s="20">
        <v>72841315045</v>
      </c>
      <c r="J454" s="16"/>
      <c r="K454" s="20">
        <v>0</v>
      </c>
      <c r="L454" s="16"/>
      <c r="M454" s="20">
        <v>72841315045</v>
      </c>
      <c r="N454" s="16"/>
      <c r="O454" s="16"/>
    </row>
    <row r="455" spans="1:15" ht="21.75" customHeight="1" x14ac:dyDescent="0.2">
      <c r="A455" s="7" t="s">
        <v>738</v>
      </c>
      <c r="C455" s="20">
        <v>0</v>
      </c>
      <c r="D455" s="16"/>
      <c r="E455" s="20">
        <v>0</v>
      </c>
      <c r="F455" s="16"/>
      <c r="G455" s="20">
        <v>0</v>
      </c>
      <c r="H455" s="16"/>
      <c r="I455" s="20">
        <v>80420952533</v>
      </c>
      <c r="J455" s="16"/>
      <c r="K455" s="20">
        <v>0</v>
      </c>
      <c r="L455" s="16"/>
      <c r="M455" s="20">
        <v>80420952533</v>
      </c>
      <c r="N455" s="16"/>
      <c r="O455" s="16"/>
    </row>
    <row r="456" spans="1:15" ht="21.75" customHeight="1" x14ac:dyDescent="0.2">
      <c r="A456" s="7" t="s">
        <v>503</v>
      </c>
      <c r="C456" s="20">
        <v>0</v>
      </c>
      <c r="D456" s="16"/>
      <c r="E456" s="20">
        <v>0</v>
      </c>
      <c r="F456" s="16"/>
      <c r="G456" s="20">
        <v>0</v>
      </c>
      <c r="H456" s="16"/>
      <c r="I456" s="20">
        <v>87945205456</v>
      </c>
      <c r="J456" s="16"/>
      <c r="K456" s="20">
        <v>0</v>
      </c>
      <c r="L456" s="16"/>
      <c r="M456" s="20">
        <v>87945205456</v>
      </c>
      <c r="N456" s="16"/>
      <c r="O456" s="16"/>
    </row>
    <row r="457" spans="1:15" ht="21.75" customHeight="1" x14ac:dyDescent="0.2">
      <c r="A457" s="7" t="s">
        <v>459</v>
      </c>
      <c r="C457" s="20">
        <v>51198630115</v>
      </c>
      <c r="D457" s="16"/>
      <c r="E457" s="20">
        <v>209600053</v>
      </c>
      <c r="F457" s="16"/>
      <c r="G457" s="20">
        <v>50989030062</v>
      </c>
      <c r="H457" s="16"/>
      <c r="I457" s="20">
        <v>537708493111</v>
      </c>
      <c r="J457" s="16"/>
      <c r="K457" s="20">
        <v>300518526</v>
      </c>
      <c r="L457" s="16"/>
      <c r="M457" s="20">
        <v>537407974585</v>
      </c>
      <c r="N457" s="16"/>
      <c r="O457" s="16"/>
    </row>
    <row r="458" spans="1:15" ht="21.75" customHeight="1" x14ac:dyDescent="0.2">
      <c r="A458" s="7" t="s">
        <v>408</v>
      </c>
      <c r="C458" s="20">
        <v>13315068480</v>
      </c>
      <c r="D458" s="16"/>
      <c r="E458" s="20">
        <v>-328074</v>
      </c>
      <c r="F458" s="16"/>
      <c r="G458" s="20">
        <v>13315396554</v>
      </c>
      <c r="H458" s="16"/>
      <c r="I458" s="20">
        <v>76339725952</v>
      </c>
      <c r="J458" s="16"/>
      <c r="K458" s="20">
        <v>328074</v>
      </c>
      <c r="L458" s="16"/>
      <c r="M458" s="20">
        <v>76339397878</v>
      </c>
      <c r="N458" s="16"/>
      <c r="O458" s="16"/>
    </row>
    <row r="459" spans="1:15" ht="21.75" customHeight="1" x14ac:dyDescent="0.2">
      <c r="A459" s="7" t="s">
        <v>500</v>
      </c>
      <c r="C459" s="20">
        <v>0</v>
      </c>
      <c r="D459" s="16"/>
      <c r="E459" s="20">
        <v>0</v>
      </c>
      <c r="F459" s="16"/>
      <c r="G459" s="20">
        <v>0</v>
      </c>
      <c r="H459" s="16"/>
      <c r="I459" s="20">
        <v>56958904072</v>
      </c>
      <c r="J459" s="16"/>
      <c r="K459" s="20">
        <v>0</v>
      </c>
      <c r="L459" s="16"/>
      <c r="M459" s="20">
        <v>56958904072</v>
      </c>
      <c r="N459" s="16"/>
      <c r="O459" s="16"/>
    </row>
    <row r="460" spans="1:15" ht="21.75" customHeight="1" x14ac:dyDescent="0.2">
      <c r="A460" s="7" t="s">
        <v>460</v>
      </c>
      <c r="C460" s="20">
        <v>19972602720</v>
      </c>
      <c r="D460" s="16"/>
      <c r="E460" s="20">
        <v>-492111</v>
      </c>
      <c r="F460" s="16"/>
      <c r="G460" s="20">
        <v>19973094831</v>
      </c>
      <c r="H460" s="16"/>
      <c r="I460" s="20">
        <v>117172602624</v>
      </c>
      <c r="J460" s="16"/>
      <c r="K460" s="20">
        <v>492111</v>
      </c>
      <c r="L460" s="16"/>
      <c r="M460" s="20">
        <v>117172110513</v>
      </c>
      <c r="N460" s="16"/>
      <c r="O460" s="16"/>
    </row>
    <row r="461" spans="1:15" ht="21.75" customHeight="1" x14ac:dyDescent="0.2">
      <c r="A461" s="7" t="s">
        <v>461</v>
      </c>
      <c r="C461" s="20">
        <v>11095890390</v>
      </c>
      <c r="D461" s="16"/>
      <c r="E461" s="20">
        <v>-419206</v>
      </c>
      <c r="F461" s="16"/>
      <c r="G461" s="20">
        <v>11096309596</v>
      </c>
      <c r="H461" s="16"/>
      <c r="I461" s="20">
        <v>62882231391</v>
      </c>
      <c r="J461" s="16"/>
      <c r="K461" s="20">
        <v>127584</v>
      </c>
      <c r="L461" s="16"/>
      <c r="M461" s="20">
        <v>62882103807</v>
      </c>
      <c r="N461" s="16"/>
      <c r="O461" s="16"/>
    </row>
    <row r="462" spans="1:15" ht="21.75" customHeight="1" x14ac:dyDescent="0.2">
      <c r="A462" s="7" t="s">
        <v>503</v>
      </c>
      <c r="C462" s="20">
        <v>0</v>
      </c>
      <c r="D462" s="16"/>
      <c r="E462" s="20">
        <v>0</v>
      </c>
      <c r="F462" s="16"/>
      <c r="G462" s="20">
        <v>0</v>
      </c>
      <c r="H462" s="16"/>
      <c r="I462" s="20">
        <v>31232876706</v>
      </c>
      <c r="J462" s="16"/>
      <c r="K462" s="20">
        <v>0</v>
      </c>
      <c r="L462" s="16"/>
      <c r="M462" s="20">
        <v>31232876706</v>
      </c>
      <c r="N462" s="16"/>
      <c r="O462" s="16"/>
    </row>
    <row r="463" spans="1:15" ht="21.75" customHeight="1" x14ac:dyDescent="0.2">
      <c r="A463" s="7" t="s">
        <v>484</v>
      </c>
      <c r="C463" s="20">
        <v>0</v>
      </c>
      <c r="D463" s="16"/>
      <c r="E463" s="20">
        <v>0</v>
      </c>
      <c r="F463" s="16"/>
      <c r="G463" s="20">
        <v>0</v>
      </c>
      <c r="H463" s="16"/>
      <c r="I463" s="20">
        <v>72328767104</v>
      </c>
      <c r="J463" s="16"/>
      <c r="K463" s="20">
        <v>0</v>
      </c>
      <c r="L463" s="16"/>
      <c r="M463" s="20">
        <v>72328767104</v>
      </c>
      <c r="N463" s="16"/>
      <c r="O463" s="16"/>
    </row>
    <row r="464" spans="1:15" ht="21.75" customHeight="1" x14ac:dyDescent="0.2">
      <c r="A464" s="7" t="s">
        <v>436</v>
      </c>
      <c r="C464" s="20">
        <v>45945205470</v>
      </c>
      <c r="D464" s="16"/>
      <c r="E464" s="20">
        <v>-19388260</v>
      </c>
      <c r="F464" s="16"/>
      <c r="G464" s="20">
        <v>45964593730</v>
      </c>
      <c r="H464" s="16"/>
      <c r="I464" s="20">
        <v>257293150642</v>
      </c>
      <c r="J464" s="16"/>
      <c r="K464" s="20">
        <v>290823904</v>
      </c>
      <c r="L464" s="16"/>
      <c r="M464" s="20">
        <v>257002326738</v>
      </c>
      <c r="N464" s="16"/>
      <c r="O464" s="16"/>
    </row>
    <row r="465" spans="1:15" ht="21.75" customHeight="1" x14ac:dyDescent="0.2">
      <c r="A465" s="7" t="s">
        <v>462</v>
      </c>
      <c r="C465" s="20">
        <v>5547945180</v>
      </c>
      <c r="D465" s="16"/>
      <c r="E465" s="20">
        <v>-4860040</v>
      </c>
      <c r="F465" s="16"/>
      <c r="G465" s="20">
        <v>5552805220</v>
      </c>
      <c r="H465" s="16"/>
      <c r="I465" s="20">
        <v>31068493008</v>
      </c>
      <c r="J465" s="16"/>
      <c r="K465" s="20">
        <v>0</v>
      </c>
      <c r="L465" s="16"/>
      <c r="M465" s="20">
        <v>31068493008</v>
      </c>
      <c r="N465" s="16"/>
      <c r="O465" s="16"/>
    </row>
    <row r="466" spans="1:15" ht="21.75" customHeight="1" x14ac:dyDescent="0.2">
      <c r="A466" s="7" t="s">
        <v>462</v>
      </c>
      <c r="C466" s="20">
        <v>13315068480</v>
      </c>
      <c r="D466" s="16"/>
      <c r="E466" s="20">
        <v>-11664095</v>
      </c>
      <c r="F466" s="16"/>
      <c r="G466" s="20">
        <v>13326732575</v>
      </c>
      <c r="H466" s="16"/>
      <c r="I466" s="20">
        <v>74564383488</v>
      </c>
      <c r="J466" s="16"/>
      <c r="K466" s="20">
        <v>0</v>
      </c>
      <c r="L466" s="16"/>
      <c r="M466" s="20">
        <v>74564383488</v>
      </c>
      <c r="N466" s="16"/>
      <c r="O466" s="16"/>
    </row>
    <row r="467" spans="1:15" ht="21.75" customHeight="1" x14ac:dyDescent="0.2">
      <c r="A467" s="7" t="s">
        <v>718</v>
      </c>
      <c r="C467" s="20">
        <v>0</v>
      </c>
      <c r="D467" s="16"/>
      <c r="E467" s="20">
        <v>0</v>
      </c>
      <c r="F467" s="16"/>
      <c r="G467" s="20">
        <v>0</v>
      </c>
      <c r="H467" s="16"/>
      <c r="I467" s="20">
        <v>254158904063</v>
      </c>
      <c r="J467" s="16"/>
      <c r="K467" s="20">
        <v>0</v>
      </c>
      <c r="L467" s="16"/>
      <c r="M467" s="20">
        <v>254158904063</v>
      </c>
      <c r="N467" s="16"/>
      <c r="O467" s="16"/>
    </row>
    <row r="468" spans="1:15" ht="21.75" customHeight="1" x14ac:dyDescent="0.2">
      <c r="A468" s="7" t="s">
        <v>656</v>
      </c>
      <c r="C468" s="20">
        <v>0</v>
      </c>
      <c r="D468" s="16"/>
      <c r="E468" s="20">
        <v>0</v>
      </c>
      <c r="F468" s="16"/>
      <c r="G468" s="20">
        <v>0</v>
      </c>
      <c r="H468" s="16"/>
      <c r="I468" s="20">
        <v>69041095872</v>
      </c>
      <c r="J468" s="16"/>
      <c r="K468" s="20">
        <v>0</v>
      </c>
      <c r="L468" s="16"/>
      <c r="M468" s="20">
        <v>69041095872</v>
      </c>
      <c r="N468" s="16"/>
      <c r="O468" s="16"/>
    </row>
    <row r="469" spans="1:15" ht="21.75" customHeight="1" x14ac:dyDescent="0.2">
      <c r="A469" s="7" t="s">
        <v>739</v>
      </c>
      <c r="C469" s="20">
        <v>0</v>
      </c>
      <c r="D469" s="16"/>
      <c r="E469" s="20">
        <v>0</v>
      </c>
      <c r="F469" s="16"/>
      <c r="G469" s="20">
        <v>0</v>
      </c>
      <c r="H469" s="16"/>
      <c r="I469" s="20">
        <v>39535616435</v>
      </c>
      <c r="J469" s="16"/>
      <c r="K469" s="20">
        <v>0</v>
      </c>
      <c r="L469" s="16"/>
      <c r="M469" s="20">
        <v>39535616435</v>
      </c>
      <c r="N469" s="16"/>
      <c r="O469" s="16"/>
    </row>
    <row r="470" spans="1:15" ht="21.75" customHeight="1" x14ac:dyDescent="0.2">
      <c r="A470" s="7" t="s">
        <v>463</v>
      </c>
      <c r="C470" s="20">
        <v>11095890390</v>
      </c>
      <c r="D470" s="16"/>
      <c r="E470" s="20">
        <v>-84852</v>
      </c>
      <c r="F470" s="16"/>
      <c r="G470" s="20">
        <v>11095975242</v>
      </c>
      <c r="H470" s="16"/>
      <c r="I470" s="20">
        <v>152565753334</v>
      </c>
      <c r="J470" s="16"/>
      <c r="K470" s="20">
        <v>461938</v>
      </c>
      <c r="L470" s="16"/>
      <c r="M470" s="20">
        <v>152565291396</v>
      </c>
      <c r="N470" s="16"/>
      <c r="O470" s="16"/>
    </row>
    <row r="471" spans="1:15" ht="21.75" customHeight="1" x14ac:dyDescent="0.2">
      <c r="A471" s="7" t="s">
        <v>484</v>
      </c>
      <c r="C471" s="20">
        <v>0</v>
      </c>
      <c r="D471" s="16"/>
      <c r="E471" s="20">
        <v>0</v>
      </c>
      <c r="F471" s="16"/>
      <c r="G471" s="20">
        <v>0</v>
      </c>
      <c r="H471" s="16"/>
      <c r="I471" s="20">
        <v>123909862980</v>
      </c>
      <c r="J471" s="16"/>
      <c r="K471" s="20">
        <v>0</v>
      </c>
      <c r="L471" s="16"/>
      <c r="M471" s="20">
        <v>123909862980</v>
      </c>
      <c r="N471" s="16"/>
      <c r="O471" s="16"/>
    </row>
    <row r="472" spans="1:15" ht="21.75" customHeight="1" x14ac:dyDescent="0.2">
      <c r="A472" s="7" t="s">
        <v>481</v>
      </c>
      <c r="C472" s="20">
        <v>0</v>
      </c>
      <c r="D472" s="16"/>
      <c r="E472" s="20">
        <v>0</v>
      </c>
      <c r="F472" s="16"/>
      <c r="G472" s="20">
        <v>0</v>
      </c>
      <c r="H472" s="16"/>
      <c r="I472" s="20">
        <v>42739726000</v>
      </c>
      <c r="J472" s="16"/>
      <c r="K472" s="20">
        <v>0</v>
      </c>
      <c r="L472" s="16"/>
      <c r="M472" s="20">
        <v>42739726000</v>
      </c>
      <c r="N472" s="16"/>
      <c r="O472" s="16"/>
    </row>
    <row r="473" spans="1:15" ht="21.75" customHeight="1" x14ac:dyDescent="0.2">
      <c r="A473" s="7" t="s">
        <v>631</v>
      </c>
      <c r="C473" s="20">
        <v>0</v>
      </c>
      <c r="D473" s="16"/>
      <c r="E473" s="20">
        <v>0</v>
      </c>
      <c r="F473" s="16"/>
      <c r="G473" s="20">
        <v>0</v>
      </c>
      <c r="H473" s="16"/>
      <c r="I473" s="20">
        <v>29219178027</v>
      </c>
      <c r="J473" s="16"/>
      <c r="K473" s="20">
        <v>0</v>
      </c>
      <c r="L473" s="16"/>
      <c r="M473" s="20">
        <v>29219178027</v>
      </c>
      <c r="N473" s="16"/>
      <c r="O473" s="16"/>
    </row>
    <row r="474" spans="1:15" ht="21.75" customHeight="1" x14ac:dyDescent="0.2">
      <c r="A474" s="7" t="s">
        <v>484</v>
      </c>
      <c r="C474" s="20">
        <v>0</v>
      </c>
      <c r="D474" s="16"/>
      <c r="E474" s="20">
        <v>0</v>
      </c>
      <c r="F474" s="16"/>
      <c r="G474" s="20">
        <v>0</v>
      </c>
      <c r="H474" s="16"/>
      <c r="I474" s="20">
        <v>39696986295</v>
      </c>
      <c r="J474" s="16"/>
      <c r="K474" s="20">
        <v>0</v>
      </c>
      <c r="L474" s="16"/>
      <c r="M474" s="20">
        <v>39696986295</v>
      </c>
      <c r="N474" s="16"/>
      <c r="O474" s="16"/>
    </row>
    <row r="475" spans="1:15" ht="21.75" customHeight="1" x14ac:dyDescent="0.2">
      <c r="A475" s="7" t="s">
        <v>498</v>
      </c>
      <c r="C475" s="20">
        <v>0</v>
      </c>
      <c r="D475" s="16"/>
      <c r="E475" s="20">
        <v>0</v>
      </c>
      <c r="F475" s="16"/>
      <c r="G475" s="20">
        <v>0</v>
      </c>
      <c r="H475" s="16"/>
      <c r="I475" s="20">
        <v>58561608706</v>
      </c>
      <c r="J475" s="16"/>
      <c r="K475" s="20">
        <v>0</v>
      </c>
      <c r="L475" s="16"/>
      <c r="M475" s="20">
        <v>58561608706</v>
      </c>
      <c r="N475" s="16"/>
      <c r="O475" s="16"/>
    </row>
    <row r="476" spans="1:15" ht="21.75" customHeight="1" x14ac:dyDescent="0.2">
      <c r="A476" s="7" t="s">
        <v>464</v>
      </c>
      <c r="C476" s="20">
        <v>11095890390</v>
      </c>
      <c r="D476" s="16"/>
      <c r="E476" s="20">
        <v>-273395</v>
      </c>
      <c r="F476" s="16"/>
      <c r="G476" s="20">
        <v>11096163785</v>
      </c>
      <c r="H476" s="16"/>
      <c r="I476" s="20">
        <v>73232876610</v>
      </c>
      <c r="J476" s="16"/>
      <c r="K476" s="20">
        <v>273395</v>
      </c>
      <c r="L476" s="16"/>
      <c r="M476" s="20">
        <v>73232603215</v>
      </c>
      <c r="N476" s="16"/>
      <c r="O476" s="16"/>
    </row>
    <row r="477" spans="1:15" ht="21.75" customHeight="1" x14ac:dyDescent="0.2">
      <c r="A477" s="7" t="s">
        <v>498</v>
      </c>
      <c r="C477" s="20">
        <v>0</v>
      </c>
      <c r="D477" s="16"/>
      <c r="E477" s="20">
        <v>0</v>
      </c>
      <c r="F477" s="16"/>
      <c r="G477" s="20">
        <v>0</v>
      </c>
      <c r="H477" s="16"/>
      <c r="I477" s="20">
        <v>143765753421</v>
      </c>
      <c r="J477" s="16"/>
      <c r="K477" s="20">
        <v>0</v>
      </c>
      <c r="L477" s="16"/>
      <c r="M477" s="20">
        <v>143765753421</v>
      </c>
      <c r="N477" s="16"/>
      <c r="O477" s="16"/>
    </row>
    <row r="478" spans="1:15" ht="21.75" customHeight="1" x14ac:dyDescent="0.2">
      <c r="A478" s="7" t="s">
        <v>740</v>
      </c>
      <c r="C478" s="20">
        <v>0</v>
      </c>
      <c r="D478" s="16"/>
      <c r="E478" s="20">
        <v>0</v>
      </c>
      <c r="F478" s="16"/>
      <c r="G478" s="20">
        <v>0</v>
      </c>
      <c r="H478" s="16"/>
      <c r="I478" s="20">
        <v>30098561643</v>
      </c>
      <c r="J478" s="16"/>
      <c r="K478" s="20">
        <v>0</v>
      </c>
      <c r="L478" s="16"/>
      <c r="M478" s="20">
        <v>30098561643</v>
      </c>
      <c r="N478" s="16"/>
      <c r="O478" s="16"/>
    </row>
    <row r="479" spans="1:15" ht="21.75" customHeight="1" x14ac:dyDescent="0.2">
      <c r="A479" s="7" t="s">
        <v>484</v>
      </c>
      <c r="C479" s="20">
        <v>0</v>
      </c>
      <c r="D479" s="16"/>
      <c r="E479" s="20">
        <v>0</v>
      </c>
      <c r="F479" s="16"/>
      <c r="G479" s="20">
        <v>0</v>
      </c>
      <c r="H479" s="16"/>
      <c r="I479" s="20">
        <v>55890410944</v>
      </c>
      <c r="J479" s="16"/>
      <c r="K479" s="20">
        <v>0</v>
      </c>
      <c r="L479" s="16"/>
      <c r="M479" s="20">
        <v>55890410944</v>
      </c>
      <c r="N479" s="16"/>
      <c r="O479" s="16"/>
    </row>
    <row r="480" spans="1:15" ht="21.75" customHeight="1" x14ac:dyDescent="0.2">
      <c r="A480" s="7" t="s">
        <v>483</v>
      </c>
      <c r="C480" s="20">
        <v>0</v>
      </c>
      <c r="D480" s="16"/>
      <c r="E480" s="20">
        <v>0</v>
      </c>
      <c r="F480" s="16"/>
      <c r="G480" s="20">
        <v>0</v>
      </c>
      <c r="H480" s="16"/>
      <c r="I480" s="20">
        <v>31358136961</v>
      </c>
      <c r="J480" s="16"/>
      <c r="K480" s="20">
        <v>0</v>
      </c>
      <c r="L480" s="16"/>
      <c r="M480" s="20">
        <v>31358136961</v>
      </c>
      <c r="N480" s="16"/>
      <c r="O480" s="16"/>
    </row>
    <row r="481" spans="1:15" ht="21.75" customHeight="1" x14ac:dyDescent="0.2">
      <c r="A481" s="7" t="s">
        <v>481</v>
      </c>
      <c r="C481" s="20">
        <v>0</v>
      </c>
      <c r="D481" s="16"/>
      <c r="E481" s="20">
        <v>0</v>
      </c>
      <c r="F481" s="16"/>
      <c r="G481" s="20">
        <v>0</v>
      </c>
      <c r="H481" s="16"/>
      <c r="I481" s="20">
        <v>53424657534</v>
      </c>
      <c r="J481" s="16"/>
      <c r="K481" s="20">
        <v>0</v>
      </c>
      <c r="L481" s="16"/>
      <c r="M481" s="20">
        <v>53424657534</v>
      </c>
      <c r="N481" s="16"/>
      <c r="O481" s="16"/>
    </row>
    <row r="482" spans="1:15" ht="21.75" customHeight="1" x14ac:dyDescent="0.2">
      <c r="A482" s="7" t="s">
        <v>436</v>
      </c>
      <c r="C482" s="20">
        <v>12821917800</v>
      </c>
      <c r="D482" s="16"/>
      <c r="E482" s="20">
        <v>0</v>
      </c>
      <c r="F482" s="16"/>
      <c r="G482" s="20">
        <v>12821917800</v>
      </c>
      <c r="H482" s="16"/>
      <c r="I482" s="20">
        <v>66246575300</v>
      </c>
      <c r="J482" s="16"/>
      <c r="K482" s="20">
        <v>0</v>
      </c>
      <c r="L482" s="16"/>
      <c r="M482" s="20">
        <v>66246575300</v>
      </c>
      <c r="N482" s="16"/>
      <c r="O482" s="16"/>
    </row>
    <row r="483" spans="1:15" ht="21.75" customHeight="1" x14ac:dyDescent="0.2">
      <c r="A483" s="7" t="s">
        <v>465</v>
      </c>
      <c r="C483" s="20">
        <v>44383561620</v>
      </c>
      <c r="D483" s="16"/>
      <c r="E483" s="20">
        <v>-1175599</v>
      </c>
      <c r="F483" s="16"/>
      <c r="G483" s="20">
        <v>44384737219</v>
      </c>
      <c r="H483" s="16"/>
      <c r="I483" s="20">
        <v>227835616316</v>
      </c>
      <c r="J483" s="16"/>
      <c r="K483" s="20">
        <v>0</v>
      </c>
      <c r="L483" s="16"/>
      <c r="M483" s="20">
        <v>227835616316</v>
      </c>
      <c r="N483" s="16"/>
      <c r="O483" s="16"/>
    </row>
    <row r="484" spans="1:15" ht="21.75" customHeight="1" x14ac:dyDescent="0.2">
      <c r="A484" s="7" t="s">
        <v>466</v>
      </c>
      <c r="C484" s="20">
        <v>22191780810</v>
      </c>
      <c r="D484" s="16"/>
      <c r="E484" s="20">
        <v>-546790</v>
      </c>
      <c r="F484" s="16"/>
      <c r="G484" s="20">
        <v>22192327600</v>
      </c>
      <c r="H484" s="16"/>
      <c r="I484" s="20">
        <v>113917808158</v>
      </c>
      <c r="J484" s="16"/>
      <c r="K484" s="20">
        <v>546790</v>
      </c>
      <c r="L484" s="16"/>
      <c r="M484" s="20">
        <v>113917261368</v>
      </c>
      <c r="N484" s="16"/>
      <c r="O484" s="16"/>
    </row>
    <row r="485" spans="1:15" ht="21.75" customHeight="1" x14ac:dyDescent="0.2">
      <c r="A485" s="7" t="s">
        <v>436</v>
      </c>
      <c r="C485" s="20">
        <v>49150684920</v>
      </c>
      <c r="D485" s="16"/>
      <c r="E485" s="20">
        <v>-1166218</v>
      </c>
      <c r="F485" s="16"/>
      <c r="G485" s="20">
        <v>49151851138</v>
      </c>
      <c r="H485" s="16"/>
      <c r="I485" s="20">
        <v>252306849280</v>
      </c>
      <c r="J485" s="16"/>
      <c r="K485" s="20">
        <v>1166217</v>
      </c>
      <c r="L485" s="16"/>
      <c r="M485" s="20">
        <v>252305683063</v>
      </c>
      <c r="N485" s="16"/>
      <c r="O485" s="16"/>
    </row>
    <row r="486" spans="1:15" ht="21.75" customHeight="1" x14ac:dyDescent="0.2">
      <c r="A486" s="7" t="s">
        <v>664</v>
      </c>
      <c r="C486" s="20">
        <v>0</v>
      </c>
      <c r="D486" s="16"/>
      <c r="E486" s="20">
        <v>0</v>
      </c>
      <c r="F486" s="16"/>
      <c r="G486" s="20">
        <v>0</v>
      </c>
      <c r="H486" s="16"/>
      <c r="I486" s="20">
        <v>25681232873</v>
      </c>
      <c r="J486" s="16"/>
      <c r="K486" s="20">
        <v>0</v>
      </c>
      <c r="L486" s="16"/>
      <c r="M486" s="20">
        <v>25681232873</v>
      </c>
      <c r="N486" s="16"/>
      <c r="O486" s="16"/>
    </row>
    <row r="487" spans="1:15" ht="21.75" customHeight="1" x14ac:dyDescent="0.2">
      <c r="A487" s="7" t="s">
        <v>740</v>
      </c>
      <c r="C487" s="20">
        <v>-821926027</v>
      </c>
      <c r="D487" s="16"/>
      <c r="E487" s="20">
        <v>-8902572</v>
      </c>
      <c r="F487" s="16"/>
      <c r="G487" s="20">
        <v>-813023455</v>
      </c>
      <c r="H487" s="16"/>
      <c r="I487" s="20">
        <v>106850383522</v>
      </c>
      <c r="J487" s="16"/>
      <c r="K487" s="20">
        <v>0</v>
      </c>
      <c r="L487" s="16"/>
      <c r="M487" s="20">
        <v>106850383522</v>
      </c>
      <c r="N487" s="16"/>
      <c r="O487" s="16"/>
    </row>
    <row r="488" spans="1:15" ht="21.75" customHeight="1" x14ac:dyDescent="0.2">
      <c r="A488" s="7" t="s">
        <v>484</v>
      </c>
      <c r="C488" s="20">
        <v>2454748421</v>
      </c>
      <c r="D488" s="16"/>
      <c r="E488" s="20">
        <v>-6191361</v>
      </c>
      <c r="F488" s="16"/>
      <c r="G488" s="20">
        <v>2460939782</v>
      </c>
      <c r="H488" s="16"/>
      <c r="I488" s="20">
        <v>124184063435</v>
      </c>
      <c r="J488" s="16"/>
      <c r="K488" s="20">
        <v>0</v>
      </c>
      <c r="L488" s="16"/>
      <c r="M488" s="20">
        <v>124184063435</v>
      </c>
      <c r="N488" s="16"/>
      <c r="O488" s="16"/>
    </row>
    <row r="489" spans="1:15" ht="21.75" customHeight="1" x14ac:dyDescent="0.2">
      <c r="A489" s="7" t="s">
        <v>446</v>
      </c>
      <c r="C489" s="20">
        <v>0</v>
      </c>
      <c r="D489" s="16"/>
      <c r="E489" s="20">
        <v>0</v>
      </c>
      <c r="F489" s="16"/>
      <c r="G489" s="20">
        <v>0</v>
      </c>
      <c r="H489" s="16"/>
      <c r="I489" s="20">
        <v>25890410945</v>
      </c>
      <c r="J489" s="16"/>
      <c r="K489" s="20">
        <v>0</v>
      </c>
      <c r="L489" s="16"/>
      <c r="M489" s="20">
        <v>25890410945</v>
      </c>
      <c r="N489" s="16"/>
      <c r="O489" s="16"/>
    </row>
    <row r="490" spans="1:15" ht="21.75" customHeight="1" x14ac:dyDescent="0.2">
      <c r="A490" s="7" t="s">
        <v>646</v>
      </c>
      <c r="C490" s="20">
        <v>0</v>
      </c>
      <c r="D490" s="16"/>
      <c r="E490" s="20">
        <v>0</v>
      </c>
      <c r="F490" s="16"/>
      <c r="G490" s="20">
        <v>0</v>
      </c>
      <c r="H490" s="16"/>
      <c r="I490" s="20">
        <v>91232876688</v>
      </c>
      <c r="J490" s="16"/>
      <c r="K490" s="20">
        <v>0</v>
      </c>
      <c r="L490" s="16"/>
      <c r="M490" s="20">
        <v>91232876688</v>
      </c>
      <c r="N490" s="16"/>
      <c r="O490" s="16"/>
    </row>
    <row r="491" spans="1:15" ht="21.75" customHeight="1" x14ac:dyDescent="0.2">
      <c r="A491" s="7" t="s">
        <v>503</v>
      </c>
      <c r="C491" s="20">
        <v>0</v>
      </c>
      <c r="D491" s="16"/>
      <c r="E491" s="20">
        <v>0</v>
      </c>
      <c r="F491" s="16"/>
      <c r="G491" s="20">
        <v>0</v>
      </c>
      <c r="H491" s="16"/>
      <c r="I491" s="20">
        <v>19726027380</v>
      </c>
      <c r="J491" s="16"/>
      <c r="K491" s="20">
        <v>0</v>
      </c>
      <c r="L491" s="16"/>
      <c r="M491" s="20">
        <v>19726027380</v>
      </c>
      <c r="N491" s="16"/>
      <c r="O491" s="16"/>
    </row>
    <row r="492" spans="1:15" ht="21.75" customHeight="1" x14ac:dyDescent="0.2">
      <c r="A492" s="7" t="s">
        <v>500</v>
      </c>
      <c r="C492" s="20">
        <v>0</v>
      </c>
      <c r="D492" s="16"/>
      <c r="E492" s="20">
        <v>0</v>
      </c>
      <c r="F492" s="16"/>
      <c r="G492" s="20">
        <v>0</v>
      </c>
      <c r="H492" s="16"/>
      <c r="I492" s="20">
        <v>24657534240</v>
      </c>
      <c r="J492" s="16"/>
      <c r="K492" s="20">
        <v>0</v>
      </c>
      <c r="L492" s="16"/>
      <c r="M492" s="20">
        <v>24657534240</v>
      </c>
      <c r="N492" s="16"/>
      <c r="O492" s="16"/>
    </row>
    <row r="493" spans="1:15" ht="21.75" customHeight="1" x14ac:dyDescent="0.2">
      <c r="A493" s="7" t="s">
        <v>740</v>
      </c>
      <c r="C493" s="20">
        <v>-821926027</v>
      </c>
      <c r="D493" s="16"/>
      <c r="E493" s="20">
        <v>-25544757</v>
      </c>
      <c r="F493" s="16"/>
      <c r="G493" s="20">
        <v>-796381270</v>
      </c>
      <c r="H493" s="16"/>
      <c r="I493" s="20">
        <v>92055715036</v>
      </c>
      <c r="J493" s="16"/>
      <c r="K493" s="20">
        <v>0</v>
      </c>
      <c r="L493" s="16"/>
      <c r="M493" s="20">
        <v>92055715036</v>
      </c>
      <c r="N493" s="16"/>
      <c r="O493" s="16"/>
    </row>
    <row r="494" spans="1:15" ht="21.75" customHeight="1" x14ac:dyDescent="0.2">
      <c r="A494" s="7" t="s">
        <v>503</v>
      </c>
      <c r="C494" s="20">
        <v>0</v>
      </c>
      <c r="D494" s="16"/>
      <c r="E494" s="20">
        <v>0</v>
      </c>
      <c r="F494" s="16"/>
      <c r="G494" s="20">
        <v>0</v>
      </c>
      <c r="H494" s="16"/>
      <c r="I494" s="20">
        <v>195210729997</v>
      </c>
      <c r="J494" s="16"/>
      <c r="K494" s="20">
        <v>0</v>
      </c>
      <c r="L494" s="16"/>
      <c r="M494" s="20">
        <v>195210729997</v>
      </c>
      <c r="N494" s="16"/>
      <c r="O494" s="16"/>
    </row>
    <row r="495" spans="1:15" ht="21.75" customHeight="1" x14ac:dyDescent="0.2">
      <c r="A495" s="7" t="s">
        <v>467</v>
      </c>
      <c r="C495" s="20">
        <v>11095890390</v>
      </c>
      <c r="D495" s="16"/>
      <c r="E495" s="20">
        <v>-3268660</v>
      </c>
      <c r="F495" s="16"/>
      <c r="G495" s="20">
        <v>11099159050</v>
      </c>
      <c r="H495" s="16"/>
      <c r="I495" s="20">
        <v>55109588937</v>
      </c>
      <c r="J495" s="16"/>
      <c r="K495" s="20">
        <v>0</v>
      </c>
      <c r="L495" s="16"/>
      <c r="M495" s="20">
        <v>55109588937</v>
      </c>
      <c r="N495" s="16"/>
      <c r="O495" s="16"/>
    </row>
    <row r="496" spans="1:15" ht="21.75" customHeight="1" x14ac:dyDescent="0.2">
      <c r="A496" s="7" t="s">
        <v>436</v>
      </c>
      <c r="C496" s="20">
        <v>61331506830</v>
      </c>
      <c r="D496" s="16"/>
      <c r="E496" s="20">
        <v>0</v>
      </c>
      <c r="F496" s="16"/>
      <c r="G496" s="20">
        <v>61331506830</v>
      </c>
      <c r="H496" s="16"/>
      <c r="I496" s="20">
        <v>306657534170</v>
      </c>
      <c r="J496" s="16"/>
      <c r="K496" s="20">
        <v>263726705</v>
      </c>
      <c r="L496" s="16"/>
      <c r="M496" s="20">
        <v>306393807465</v>
      </c>
      <c r="N496" s="16"/>
      <c r="O496" s="16"/>
    </row>
    <row r="497" spans="1:15" ht="21.75" customHeight="1" x14ac:dyDescent="0.2">
      <c r="A497" s="7" t="s">
        <v>452</v>
      </c>
      <c r="C497" s="20">
        <v>0</v>
      </c>
      <c r="D497" s="16"/>
      <c r="E497" s="20">
        <v>0</v>
      </c>
      <c r="F497" s="16"/>
      <c r="G497" s="20">
        <v>0</v>
      </c>
      <c r="H497" s="16"/>
      <c r="I497" s="20">
        <v>69220547890</v>
      </c>
      <c r="J497" s="16"/>
      <c r="K497" s="20">
        <v>0</v>
      </c>
      <c r="L497" s="16"/>
      <c r="M497" s="20">
        <v>69220547890</v>
      </c>
      <c r="N497" s="16"/>
      <c r="O497" s="16"/>
    </row>
    <row r="498" spans="1:15" ht="21.75" customHeight="1" x14ac:dyDescent="0.2">
      <c r="A498" s="7" t="s">
        <v>484</v>
      </c>
      <c r="C498" s="20">
        <v>0</v>
      </c>
      <c r="D498" s="16"/>
      <c r="E498" s="20">
        <v>0</v>
      </c>
      <c r="F498" s="16"/>
      <c r="G498" s="20">
        <v>0</v>
      </c>
      <c r="H498" s="16"/>
      <c r="I498" s="20">
        <v>30455178054</v>
      </c>
      <c r="J498" s="16"/>
      <c r="K498" s="20">
        <v>0</v>
      </c>
      <c r="L498" s="16"/>
      <c r="M498" s="20">
        <v>30455178054</v>
      </c>
      <c r="N498" s="16"/>
      <c r="O498" s="16"/>
    </row>
    <row r="499" spans="1:15" ht="21.75" customHeight="1" x14ac:dyDescent="0.2">
      <c r="A499" s="7" t="s">
        <v>500</v>
      </c>
      <c r="C499" s="20">
        <v>0</v>
      </c>
      <c r="D499" s="16"/>
      <c r="E499" s="20">
        <v>0</v>
      </c>
      <c r="F499" s="16"/>
      <c r="G499" s="20">
        <v>0</v>
      </c>
      <c r="H499" s="16"/>
      <c r="I499" s="20">
        <v>65342465736</v>
      </c>
      <c r="J499" s="16"/>
      <c r="K499" s="20">
        <v>0</v>
      </c>
      <c r="L499" s="16"/>
      <c r="M499" s="20">
        <v>65342465736</v>
      </c>
      <c r="N499" s="16"/>
      <c r="O499" s="16"/>
    </row>
    <row r="500" spans="1:15" ht="21.75" customHeight="1" x14ac:dyDescent="0.2">
      <c r="A500" s="7" t="s">
        <v>468</v>
      </c>
      <c r="C500" s="20">
        <v>17753424630</v>
      </c>
      <c r="D500" s="16"/>
      <c r="E500" s="20">
        <v>-3913745</v>
      </c>
      <c r="F500" s="16"/>
      <c r="G500" s="20">
        <v>17757338375</v>
      </c>
      <c r="H500" s="16"/>
      <c r="I500" s="20">
        <v>86399999866</v>
      </c>
      <c r="J500" s="16"/>
      <c r="K500" s="20">
        <v>3913745</v>
      </c>
      <c r="L500" s="16"/>
      <c r="M500" s="20">
        <v>86396086121</v>
      </c>
      <c r="N500" s="16"/>
      <c r="O500" s="16"/>
    </row>
    <row r="501" spans="1:15" ht="21.75" customHeight="1" x14ac:dyDescent="0.2">
      <c r="A501" s="7" t="s">
        <v>484</v>
      </c>
      <c r="C501" s="20">
        <v>0</v>
      </c>
      <c r="D501" s="16"/>
      <c r="E501" s="20">
        <v>0</v>
      </c>
      <c r="F501" s="16"/>
      <c r="G501" s="20">
        <v>0</v>
      </c>
      <c r="H501" s="16"/>
      <c r="I501" s="20">
        <v>37873972560</v>
      </c>
      <c r="J501" s="16"/>
      <c r="K501" s="20">
        <v>0</v>
      </c>
      <c r="L501" s="16"/>
      <c r="M501" s="20">
        <v>37873972560</v>
      </c>
      <c r="N501" s="16"/>
      <c r="O501" s="16"/>
    </row>
    <row r="502" spans="1:15" ht="21.75" customHeight="1" x14ac:dyDescent="0.2">
      <c r="A502" s="7" t="s">
        <v>461</v>
      </c>
      <c r="C502" s="20">
        <v>22216438345</v>
      </c>
      <c r="D502" s="16"/>
      <c r="E502" s="20">
        <v>-9784363</v>
      </c>
      <c r="F502" s="16"/>
      <c r="G502" s="20">
        <v>22226222708</v>
      </c>
      <c r="H502" s="16"/>
      <c r="I502" s="20">
        <v>108049315012</v>
      </c>
      <c r="J502" s="16"/>
      <c r="K502" s="20">
        <v>0</v>
      </c>
      <c r="L502" s="16"/>
      <c r="M502" s="20">
        <v>108049315012</v>
      </c>
      <c r="N502" s="16"/>
      <c r="O502" s="16"/>
    </row>
    <row r="503" spans="1:15" ht="21.75" customHeight="1" x14ac:dyDescent="0.2">
      <c r="A503" s="7" t="s">
        <v>741</v>
      </c>
      <c r="C503" s="20">
        <v>0</v>
      </c>
      <c r="D503" s="16"/>
      <c r="E503" s="20">
        <v>0</v>
      </c>
      <c r="F503" s="16"/>
      <c r="G503" s="20">
        <v>0</v>
      </c>
      <c r="H503" s="16"/>
      <c r="I503" s="20">
        <v>65534246563</v>
      </c>
      <c r="J503" s="16"/>
      <c r="K503" s="20">
        <v>0</v>
      </c>
      <c r="L503" s="16"/>
      <c r="M503" s="20">
        <v>65534246563</v>
      </c>
      <c r="N503" s="16"/>
      <c r="O503" s="16"/>
    </row>
    <row r="504" spans="1:15" ht="21.75" customHeight="1" x14ac:dyDescent="0.2">
      <c r="A504" s="7" t="s">
        <v>459</v>
      </c>
      <c r="C504" s="20">
        <v>27032876700</v>
      </c>
      <c r="D504" s="16"/>
      <c r="E504" s="20">
        <v>0</v>
      </c>
      <c r="F504" s="16"/>
      <c r="G504" s="20">
        <v>27032876700</v>
      </c>
      <c r="H504" s="16"/>
      <c r="I504" s="20">
        <v>130585616452</v>
      </c>
      <c r="J504" s="16"/>
      <c r="K504" s="20">
        <v>160944496</v>
      </c>
      <c r="L504" s="16"/>
      <c r="M504" s="20">
        <v>130424671956</v>
      </c>
      <c r="N504" s="16"/>
      <c r="O504" s="16"/>
    </row>
    <row r="505" spans="1:15" ht="21.75" customHeight="1" x14ac:dyDescent="0.2">
      <c r="A505" s="7" t="s">
        <v>436</v>
      </c>
      <c r="C505" s="20">
        <v>31627397250</v>
      </c>
      <c r="D505" s="16"/>
      <c r="E505" s="20">
        <v>-11880122</v>
      </c>
      <c r="F505" s="16"/>
      <c r="G505" s="20">
        <v>31639277372</v>
      </c>
      <c r="H505" s="16"/>
      <c r="I505" s="20">
        <v>147594520533</v>
      </c>
      <c r="J505" s="16"/>
      <c r="K505" s="20">
        <v>190081948</v>
      </c>
      <c r="L505" s="16"/>
      <c r="M505" s="20">
        <v>147404438585</v>
      </c>
      <c r="N505" s="16"/>
      <c r="O505" s="16"/>
    </row>
    <row r="506" spans="1:15" ht="21.75" customHeight="1" x14ac:dyDescent="0.2">
      <c r="A506" s="7" t="s">
        <v>459</v>
      </c>
      <c r="C506" s="20">
        <v>0</v>
      </c>
      <c r="D506" s="16"/>
      <c r="E506" s="20">
        <v>0</v>
      </c>
      <c r="F506" s="16"/>
      <c r="G506" s="20">
        <v>0</v>
      </c>
      <c r="H506" s="16"/>
      <c r="I506" s="20">
        <v>57342465741</v>
      </c>
      <c r="J506" s="16"/>
      <c r="K506" s="20">
        <v>0</v>
      </c>
      <c r="L506" s="16"/>
      <c r="M506" s="20">
        <v>57342465741</v>
      </c>
      <c r="N506" s="16"/>
      <c r="O506" s="16"/>
    </row>
    <row r="507" spans="1:15" ht="21.75" customHeight="1" x14ac:dyDescent="0.2">
      <c r="A507" s="7" t="s">
        <v>742</v>
      </c>
      <c r="C507" s="20">
        <v>0</v>
      </c>
      <c r="D507" s="16"/>
      <c r="E507" s="20">
        <v>0</v>
      </c>
      <c r="F507" s="16"/>
      <c r="G507" s="20">
        <v>0</v>
      </c>
      <c r="H507" s="16"/>
      <c r="I507" s="20">
        <v>61438356150</v>
      </c>
      <c r="J507" s="16"/>
      <c r="K507" s="20">
        <v>0</v>
      </c>
      <c r="L507" s="16"/>
      <c r="M507" s="20">
        <v>61438356150</v>
      </c>
      <c r="N507" s="16"/>
      <c r="O507" s="16"/>
    </row>
    <row r="508" spans="1:15" ht="21.75" customHeight="1" x14ac:dyDescent="0.2">
      <c r="A508" s="7" t="s">
        <v>743</v>
      </c>
      <c r="C508" s="20">
        <v>0</v>
      </c>
      <c r="D508" s="16"/>
      <c r="E508" s="20">
        <v>0</v>
      </c>
      <c r="F508" s="16"/>
      <c r="G508" s="20">
        <v>0</v>
      </c>
      <c r="H508" s="16"/>
      <c r="I508" s="20">
        <v>27945205472</v>
      </c>
      <c r="J508" s="16"/>
      <c r="K508" s="20">
        <v>0</v>
      </c>
      <c r="L508" s="16"/>
      <c r="M508" s="20">
        <v>27945205472</v>
      </c>
      <c r="N508" s="16"/>
      <c r="O508" s="16"/>
    </row>
    <row r="509" spans="1:15" ht="21.75" customHeight="1" x14ac:dyDescent="0.2">
      <c r="A509" s="7" t="s">
        <v>469</v>
      </c>
      <c r="C509" s="20">
        <v>24821917800</v>
      </c>
      <c r="D509" s="16"/>
      <c r="E509" s="20">
        <v>-239433252</v>
      </c>
      <c r="F509" s="16"/>
      <c r="G509" s="20">
        <v>25061351052</v>
      </c>
      <c r="H509" s="16"/>
      <c r="I509" s="20">
        <v>169953698619</v>
      </c>
      <c r="J509" s="16"/>
      <c r="K509" s="20">
        <v>0</v>
      </c>
      <c r="L509" s="16"/>
      <c r="M509" s="20">
        <v>169953698619</v>
      </c>
      <c r="N509" s="16"/>
      <c r="O509" s="16"/>
    </row>
    <row r="510" spans="1:15" ht="21.75" customHeight="1" x14ac:dyDescent="0.2">
      <c r="A510" s="7" t="s">
        <v>500</v>
      </c>
      <c r="C510" s="20">
        <v>0</v>
      </c>
      <c r="D510" s="16"/>
      <c r="E510" s="20">
        <v>0</v>
      </c>
      <c r="F510" s="16"/>
      <c r="G510" s="20">
        <v>0</v>
      </c>
      <c r="H510" s="16"/>
      <c r="I510" s="20">
        <v>60877357809</v>
      </c>
      <c r="J510" s="16"/>
      <c r="K510" s="20">
        <v>0</v>
      </c>
      <c r="L510" s="16"/>
      <c r="M510" s="20">
        <v>60877357809</v>
      </c>
      <c r="N510" s="16"/>
      <c r="O510" s="16"/>
    </row>
    <row r="511" spans="1:15" ht="21.75" customHeight="1" x14ac:dyDescent="0.2">
      <c r="A511" s="7" t="s">
        <v>744</v>
      </c>
      <c r="C511" s="20">
        <v>0</v>
      </c>
      <c r="D511" s="16"/>
      <c r="E511" s="20">
        <v>0</v>
      </c>
      <c r="F511" s="16"/>
      <c r="G511" s="20">
        <v>0</v>
      </c>
      <c r="H511" s="16"/>
      <c r="I511" s="20">
        <v>62465805224</v>
      </c>
      <c r="J511" s="16"/>
      <c r="K511" s="20">
        <v>0</v>
      </c>
      <c r="L511" s="16"/>
      <c r="M511" s="20">
        <v>62465805224</v>
      </c>
      <c r="N511" s="16"/>
      <c r="O511" s="16"/>
    </row>
    <row r="512" spans="1:15" ht="21.75" customHeight="1" x14ac:dyDescent="0.2">
      <c r="A512" s="7" t="s">
        <v>436</v>
      </c>
      <c r="C512" s="20">
        <v>36328767120</v>
      </c>
      <c r="D512" s="16"/>
      <c r="E512" s="20">
        <v>-14488762</v>
      </c>
      <c r="F512" s="16"/>
      <c r="G512" s="20">
        <v>36343255882</v>
      </c>
      <c r="H512" s="16"/>
      <c r="I512" s="20">
        <v>169534246566</v>
      </c>
      <c r="J512" s="16"/>
      <c r="K512" s="20">
        <v>231820187</v>
      </c>
      <c r="L512" s="16"/>
      <c r="M512" s="20">
        <v>169302426379</v>
      </c>
      <c r="N512" s="16"/>
      <c r="O512" s="16"/>
    </row>
    <row r="513" spans="1:15" ht="21.75" customHeight="1" x14ac:dyDescent="0.2">
      <c r="A513" s="7" t="s">
        <v>470</v>
      </c>
      <c r="C513" s="20">
        <v>19972602720</v>
      </c>
      <c r="D513" s="16"/>
      <c r="E513" s="20">
        <v>-492111</v>
      </c>
      <c r="F513" s="16"/>
      <c r="G513" s="20">
        <v>19973094831</v>
      </c>
      <c r="H513" s="16"/>
      <c r="I513" s="20">
        <v>91208219088</v>
      </c>
      <c r="J513" s="16"/>
      <c r="K513" s="20">
        <v>492111</v>
      </c>
      <c r="L513" s="16"/>
      <c r="M513" s="20">
        <v>91207726977</v>
      </c>
      <c r="N513" s="16"/>
      <c r="O513" s="16"/>
    </row>
    <row r="514" spans="1:15" ht="21.75" customHeight="1" x14ac:dyDescent="0.2">
      <c r="A514" s="7" t="s">
        <v>452</v>
      </c>
      <c r="C514" s="20">
        <v>19414520520</v>
      </c>
      <c r="D514" s="16"/>
      <c r="E514" s="20">
        <v>-17776914</v>
      </c>
      <c r="F514" s="16"/>
      <c r="G514" s="20">
        <v>19432297434</v>
      </c>
      <c r="H514" s="16"/>
      <c r="I514" s="20">
        <v>89306794420</v>
      </c>
      <c r="J514" s="16"/>
      <c r="K514" s="20">
        <v>115549944</v>
      </c>
      <c r="L514" s="16"/>
      <c r="M514" s="20">
        <v>89191244476</v>
      </c>
      <c r="N514" s="16"/>
      <c r="O514" s="16"/>
    </row>
    <row r="515" spans="1:15" ht="21.75" customHeight="1" x14ac:dyDescent="0.2">
      <c r="A515" s="7" t="s">
        <v>718</v>
      </c>
      <c r="C515" s="20">
        <v>0</v>
      </c>
      <c r="D515" s="16"/>
      <c r="E515" s="20">
        <v>0</v>
      </c>
      <c r="F515" s="16"/>
      <c r="G515" s="20">
        <v>0</v>
      </c>
      <c r="H515" s="16"/>
      <c r="I515" s="20">
        <v>50404769165</v>
      </c>
      <c r="J515" s="16"/>
      <c r="K515" s="20">
        <v>0</v>
      </c>
      <c r="L515" s="16"/>
      <c r="M515" s="20">
        <v>50404769165</v>
      </c>
      <c r="N515" s="16"/>
      <c r="O515" s="16"/>
    </row>
    <row r="516" spans="1:15" ht="21.75" customHeight="1" x14ac:dyDescent="0.2">
      <c r="A516" s="7" t="s">
        <v>501</v>
      </c>
      <c r="C516" s="20">
        <v>0</v>
      </c>
      <c r="D516" s="16"/>
      <c r="E516" s="20">
        <v>0</v>
      </c>
      <c r="F516" s="16"/>
      <c r="G516" s="20">
        <v>0</v>
      </c>
      <c r="H516" s="16"/>
      <c r="I516" s="20">
        <v>39863013688</v>
      </c>
      <c r="J516" s="16"/>
      <c r="K516" s="20">
        <v>0</v>
      </c>
      <c r="L516" s="16"/>
      <c r="M516" s="20">
        <v>39863013688</v>
      </c>
      <c r="N516" s="16"/>
      <c r="O516" s="16"/>
    </row>
    <row r="517" spans="1:15" ht="21.75" customHeight="1" x14ac:dyDescent="0.2">
      <c r="A517" s="7" t="s">
        <v>393</v>
      </c>
      <c r="C517" s="20">
        <v>11095890390</v>
      </c>
      <c r="D517" s="16"/>
      <c r="E517" s="20">
        <v>-273395</v>
      </c>
      <c r="F517" s="16"/>
      <c r="G517" s="20">
        <v>11096163785</v>
      </c>
      <c r="H517" s="16"/>
      <c r="I517" s="20">
        <v>49191780729</v>
      </c>
      <c r="J517" s="16"/>
      <c r="K517" s="20">
        <v>273395</v>
      </c>
      <c r="L517" s="16"/>
      <c r="M517" s="20">
        <v>49191507334</v>
      </c>
      <c r="N517" s="16"/>
      <c r="O517" s="16"/>
    </row>
    <row r="518" spans="1:15" ht="21.75" customHeight="1" x14ac:dyDescent="0.2">
      <c r="A518" s="7" t="s">
        <v>393</v>
      </c>
      <c r="C518" s="20">
        <v>11095890390</v>
      </c>
      <c r="D518" s="16"/>
      <c r="E518" s="20">
        <v>-273395</v>
      </c>
      <c r="F518" s="16"/>
      <c r="G518" s="20">
        <v>11096163785</v>
      </c>
      <c r="H518" s="16"/>
      <c r="I518" s="20">
        <v>48821917716</v>
      </c>
      <c r="J518" s="16"/>
      <c r="K518" s="20">
        <v>273395</v>
      </c>
      <c r="L518" s="16"/>
      <c r="M518" s="20">
        <v>48821644321</v>
      </c>
      <c r="N518" s="16"/>
      <c r="O518" s="16"/>
    </row>
    <row r="519" spans="1:15" ht="21.75" customHeight="1" x14ac:dyDescent="0.2">
      <c r="A519" s="7" t="s">
        <v>484</v>
      </c>
      <c r="C519" s="20">
        <v>0</v>
      </c>
      <c r="D519" s="16"/>
      <c r="E519" s="20">
        <v>0</v>
      </c>
      <c r="F519" s="16"/>
      <c r="G519" s="20">
        <v>0</v>
      </c>
      <c r="H519" s="16"/>
      <c r="I519" s="20">
        <v>52602739712</v>
      </c>
      <c r="J519" s="16"/>
      <c r="K519" s="20">
        <v>0</v>
      </c>
      <c r="L519" s="16"/>
      <c r="M519" s="20">
        <v>52602739712</v>
      </c>
      <c r="N519" s="16"/>
      <c r="O519" s="16"/>
    </row>
    <row r="520" spans="1:15" ht="21.75" customHeight="1" x14ac:dyDescent="0.2">
      <c r="A520" s="7" t="s">
        <v>483</v>
      </c>
      <c r="C520" s="20">
        <v>0</v>
      </c>
      <c r="D520" s="16"/>
      <c r="E520" s="20">
        <v>0</v>
      </c>
      <c r="F520" s="16"/>
      <c r="G520" s="20">
        <v>0</v>
      </c>
      <c r="H520" s="16"/>
      <c r="I520" s="20">
        <v>15564383558</v>
      </c>
      <c r="J520" s="16"/>
      <c r="K520" s="20">
        <v>0</v>
      </c>
      <c r="L520" s="16"/>
      <c r="M520" s="20">
        <v>15564383558</v>
      </c>
      <c r="N520" s="16"/>
      <c r="O520" s="16"/>
    </row>
    <row r="521" spans="1:15" ht="21.75" customHeight="1" x14ac:dyDescent="0.2">
      <c r="A521" s="7" t="s">
        <v>436</v>
      </c>
      <c r="C521" s="20">
        <v>36328767120</v>
      </c>
      <c r="D521" s="16"/>
      <c r="E521" s="20">
        <v>-20354444</v>
      </c>
      <c r="F521" s="16"/>
      <c r="G521" s="20">
        <v>36349121564</v>
      </c>
      <c r="H521" s="16"/>
      <c r="I521" s="20">
        <v>161057534238</v>
      </c>
      <c r="J521" s="16"/>
      <c r="K521" s="20">
        <v>183189990</v>
      </c>
      <c r="L521" s="16"/>
      <c r="M521" s="20">
        <v>160874344248</v>
      </c>
      <c r="N521" s="16"/>
      <c r="O521" s="16"/>
    </row>
    <row r="522" spans="1:15" ht="21.75" customHeight="1" x14ac:dyDescent="0.2">
      <c r="A522" s="7" t="s">
        <v>471</v>
      </c>
      <c r="C522" s="20">
        <v>73972602720</v>
      </c>
      <c r="D522" s="16"/>
      <c r="E522" s="20">
        <v>-42671926</v>
      </c>
      <c r="F522" s="16"/>
      <c r="G522" s="20">
        <v>74015274646</v>
      </c>
      <c r="H522" s="16"/>
      <c r="I522" s="20">
        <v>315616438272</v>
      </c>
      <c r="J522" s="16"/>
      <c r="K522" s="20">
        <v>390933225</v>
      </c>
      <c r="L522" s="16"/>
      <c r="M522" s="20">
        <v>315225505047</v>
      </c>
      <c r="N522" s="16"/>
      <c r="O522" s="16"/>
    </row>
    <row r="523" spans="1:15" ht="21.75" customHeight="1" x14ac:dyDescent="0.2">
      <c r="A523" s="7" t="s">
        <v>436</v>
      </c>
      <c r="C523" s="20">
        <v>30772602720</v>
      </c>
      <c r="D523" s="16"/>
      <c r="E523" s="20">
        <v>-20058787</v>
      </c>
      <c r="F523" s="16"/>
      <c r="G523" s="20">
        <v>30792661507</v>
      </c>
      <c r="H523" s="16"/>
      <c r="I523" s="20">
        <v>132322191736</v>
      </c>
      <c r="J523" s="16"/>
      <c r="K523" s="20">
        <v>100293930</v>
      </c>
      <c r="L523" s="16"/>
      <c r="M523" s="20">
        <v>132221897806</v>
      </c>
      <c r="N523" s="16"/>
      <c r="O523" s="16"/>
    </row>
    <row r="524" spans="1:15" ht="21.75" customHeight="1" x14ac:dyDescent="0.2">
      <c r="A524" s="7" t="s">
        <v>414</v>
      </c>
      <c r="C524" s="20">
        <v>13253424650</v>
      </c>
      <c r="D524" s="16"/>
      <c r="E524" s="20">
        <v>15010546</v>
      </c>
      <c r="F524" s="16"/>
      <c r="G524" s="20">
        <v>13238414104</v>
      </c>
      <c r="H524" s="16"/>
      <c r="I524" s="20">
        <v>49360273938</v>
      </c>
      <c r="J524" s="16"/>
      <c r="K524" s="20">
        <v>30021091</v>
      </c>
      <c r="L524" s="16"/>
      <c r="M524" s="20">
        <v>49330252847</v>
      </c>
      <c r="N524" s="16"/>
      <c r="O524" s="16"/>
    </row>
    <row r="525" spans="1:15" ht="21.75" customHeight="1" x14ac:dyDescent="0.2">
      <c r="A525" s="7" t="s">
        <v>481</v>
      </c>
      <c r="C525" s="20">
        <v>0</v>
      </c>
      <c r="D525" s="16"/>
      <c r="E525" s="20">
        <v>0</v>
      </c>
      <c r="F525" s="16"/>
      <c r="G525" s="20">
        <v>0</v>
      </c>
      <c r="H525" s="16"/>
      <c r="I525" s="20">
        <v>27821917801</v>
      </c>
      <c r="J525" s="16"/>
      <c r="K525" s="20">
        <v>0</v>
      </c>
      <c r="L525" s="16"/>
      <c r="M525" s="20">
        <v>27821917801</v>
      </c>
      <c r="N525" s="16"/>
      <c r="O525" s="16"/>
    </row>
    <row r="526" spans="1:15" ht="21.75" customHeight="1" x14ac:dyDescent="0.2">
      <c r="A526" s="7" t="s">
        <v>503</v>
      </c>
      <c r="C526" s="20">
        <v>0</v>
      </c>
      <c r="D526" s="16"/>
      <c r="E526" s="20">
        <v>0</v>
      </c>
      <c r="F526" s="16"/>
      <c r="G526" s="20">
        <v>0</v>
      </c>
      <c r="H526" s="16"/>
      <c r="I526" s="20">
        <v>73762112923</v>
      </c>
      <c r="J526" s="16"/>
      <c r="K526" s="20">
        <v>0</v>
      </c>
      <c r="L526" s="16"/>
      <c r="M526" s="20">
        <v>73762112923</v>
      </c>
      <c r="N526" s="16"/>
      <c r="O526" s="16"/>
    </row>
    <row r="527" spans="1:15" ht="21.75" customHeight="1" x14ac:dyDescent="0.2">
      <c r="A527" s="7" t="s">
        <v>734</v>
      </c>
      <c r="C527" s="20">
        <v>0</v>
      </c>
      <c r="D527" s="16"/>
      <c r="E527" s="20">
        <v>0</v>
      </c>
      <c r="F527" s="16"/>
      <c r="G527" s="20">
        <v>0</v>
      </c>
      <c r="H527" s="16"/>
      <c r="I527" s="20">
        <v>28027397259</v>
      </c>
      <c r="J527" s="16"/>
      <c r="K527" s="20">
        <v>0</v>
      </c>
      <c r="L527" s="16"/>
      <c r="M527" s="20">
        <v>28027397259</v>
      </c>
      <c r="N527" s="16"/>
      <c r="O527" s="16"/>
    </row>
    <row r="528" spans="1:15" ht="21.75" customHeight="1" x14ac:dyDescent="0.2">
      <c r="A528" s="7" t="s">
        <v>493</v>
      </c>
      <c r="C528" s="20">
        <v>0</v>
      </c>
      <c r="D528" s="16"/>
      <c r="E528" s="20">
        <v>0</v>
      </c>
      <c r="F528" s="16"/>
      <c r="G528" s="20">
        <v>0</v>
      </c>
      <c r="H528" s="16"/>
      <c r="I528" s="20">
        <v>13472602738</v>
      </c>
      <c r="J528" s="16"/>
      <c r="K528" s="20">
        <v>0</v>
      </c>
      <c r="L528" s="16"/>
      <c r="M528" s="20">
        <v>13472602738</v>
      </c>
      <c r="N528" s="16"/>
      <c r="O528" s="16"/>
    </row>
    <row r="529" spans="1:15" ht="21.75" customHeight="1" x14ac:dyDescent="0.2">
      <c r="A529" s="7" t="s">
        <v>436</v>
      </c>
      <c r="C529" s="20">
        <v>-501369863</v>
      </c>
      <c r="D529" s="16"/>
      <c r="E529" s="20">
        <v>-12065050</v>
      </c>
      <c r="F529" s="16"/>
      <c r="G529" s="20">
        <v>-489304813</v>
      </c>
      <c r="H529" s="16"/>
      <c r="I529" s="20">
        <v>45624657533</v>
      </c>
      <c r="J529" s="16"/>
      <c r="K529" s="20">
        <v>0</v>
      </c>
      <c r="L529" s="16"/>
      <c r="M529" s="20">
        <v>45624657533</v>
      </c>
      <c r="N529" s="16"/>
      <c r="O529" s="16"/>
    </row>
    <row r="530" spans="1:15" ht="21.75" customHeight="1" x14ac:dyDescent="0.2">
      <c r="A530" s="7" t="s">
        <v>484</v>
      </c>
      <c r="C530" s="20">
        <v>0</v>
      </c>
      <c r="D530" s="16"/>
      <c r="E530" s="20">
        <v>0</v>
      </c>
      <c r="F530" s="16"/>
      <c r="G530" s="20">
        <v>0</v>
      </c>
      <c r="H530" s="16"/>
      <c r="I530" s="20">
        <v>50958904096</v>
      </c>
      <c r="J530" s="16"/>
      <c r="K530" s="20">
        <v>0</v>
      </c>
      <c r="L530" s="16"/>
      <c r="M530" s="20">
        <v>50958904096</v>
      </c>
      <c r="N530" s="16"/>
      <c r="O530" s="16"/>
    </row>
    <row r="531" spans="1:15" ht="21.75" customHeight="1" x14ac:dyDescent="0.2">
      <c r="A531" s="7" t="s">
        <v>745</v>
      </c>
      <c r="C531" s="20">
        <v>0</v>
      </c>
      <c r="D531" s="16"/>
      <c r="E531" s="20">
        <v>0</v>
      </c>
      <c r="F531" s="16"/>
      <c r="G531" s="20">
        <v>0</v>
      </c>
      <c r="H531" s="16"/>
      <c r="I531" s="20">
        <v>4068493143</v>
      </c>
      <c r="J531" s="16"/>
      <c r="K531" s="20">
        <v>0</v>
      </c>
      <c r="L531" s="16"/>
      <c r="M531" s="20">
        <v>4068493143</v>
      </c>
      <c r="N531" s="16"/>
      <c r="O531" s="16"/>
    </row>
    <row r="532" spans="1:15" ht="21.75" customHeight="1" x14ac:dyDescent="0.2">
      <c r="A532" s="7" t="s">
        <v>472</v>
      </c>
      <c r="C532" s="20">
        <v>11095890390</v>
      </c>
      <c r="D532" s="16"/>
      <c r="E532" s="20">
        <v>1139146</v>
      </c>
      <c r="F532" s="16"/>
      <c r="G532" s="20">
        <v>11094751244</v>
      </c>
      <c r="H532" s="16"/>
      <c r="I532" s="20">
        <v>45863013612</v>
      </c>
      <c r="J532" s="16"/>
      <c r="K532" s="20">
        <v>1685936</v>
      </c>
      <c r="L532" s="16"/>
      <c r="M532" s="20">
        <v>45861327676</v>
      </c>
      <c r="N532" s="16"/>
      <c r="O532" s="16"/>
    </row>
    <row r="533" spans="1:15" ht="21.75" customHeight="1" x14ac:dyDescent="0.2">
      <c r="A533" s="7" t="s">
        <v>483</v>
      </c>
      <c r="C533" s="20">
        <v>0</v>
      </c>
      <c r="D533" s="16"/>
      <c r="E533" s="20">
        <v>0</v>
      </c>
      <c r="F533" s="16"/>
      <c r="G533" s="20">
        <v>0</v>
      </c>
      <c r="H533" s="16"/>
      <c r="I533" s="20">
        <v>61438356150</v>
      </c>
      <c r="J533" s="16"/>
      <c r="K533" s="20">
        <v>0</v>
      </c>
      <c r="L533" s="16"/>
      <c r="M533" s="20">
        <v>61438356150</v>
      </c>
      <c r="N533" s="16"/>
      <c r="O533" s="16"/>
    </row>
    <row r="534" spans="1:15" ht="21.75" customHeight="1" x14ac:dyDescent="0.2">
      <c r="A534" s="7" t="s">
        <v>664</v>
      </c>
      <c r="C534" s="20">
        <v>0</v>
      </c>
      <c r="D534" s="16"/>
      <c r="E534" s="20">
        <v>0</v>
      </c>
      <c r="F534" s="16"/>
      <c r="G534" s="20">
        <v>0</v>
      </c>
      <c r="H534" s="16"/>
      <c r="I534" s="20">
        <v>123728657510</v>
      </c>
      <c r="J534" s="16"/>
      <c r="K534" s="20">
        <v>0</v>
      </c>
      <c r="L534" s="16"/>
      <c r="M534" s="20">
        <v>123728657510</v>
      </c>
      <c r="N534" s="16"/>
      <c r="O534" s="16"/>
    </row>
    <row r="535" spans="1:15" ht="21.75" customHeight="1" x14ac:dyDescent="0.2">
      <c r="A535" s="7" t="s">
        <v>498</v>
      </c>
      <c r="C535" s="20">
        <v>0</v>
      </c>
      <c r="D535" s="16"/>
      <c r="E535" s="20">
        <v>0</v>
      </c>
      <c r="F535" s="16"/>
      <c r="G535" s="20">
        <v>0</v>
      </c>
      <c r="H535" s="16"/>
      <c r="I535" s="20">
        <v>47958493149</v>
      </c>
      <c r="J535" s="16"/>
      <c r="K535" s="20">
        <v>0</v>
      </c>
      <c r="L535" s="16"/>
      <c r="M535" s="20">
        <v>47958493149</v>
      </c>
      <c r="N535" s="16"/>
      <c r="O535" s="16"/>
    </row>
    <row r="536" spans="1:15" ht="21.75" customHeight="1" x14ac:dyDescent="0.2">
      <c r="A536" s="7" t="s">
        <v>452</v>
      </c>
      <c r="C536" s="20">
        <v>-819178082</v>
      </c>
      <c r="D536" s="16"/>
      <c r="E536" s="20">
        <v>-2675444</v>
      </c>
      <c r="F536" s="16"/>
      <c r="G536" s="20">
        <v>-816502638</v>
      </c>
      <c r="H536" s="16"/>
      <c r="I536" s="20">
        <v>67991780806</v>
      </c>
      <c r="J536" s="16"/>
      <c r="K536" s="20">
        <v>0</v>
      </c>
      <c r="L536" s="16"/>
      <c r="M536" s="20">
        <v>67991780806</v>
      </c>
      <c r="N536" s="16"/>
      <c r="O536" s="16"/>
    </row>
    <row r="537" spans="1:15" ht="21.75" customHeight="1" x14ac:dyDescent="0.2">
      <c r="A537" s="7" t="s">
        <v>452</v>
      </c>
      <c r="C537" s="20">
        <v>0</v>
      </c>
      <c r="D537" s="16"/>
      <c r="E537" s="20">
        <v>0</v>
      </c>
      <c r="F537" s="16"/>
      <c r="G537" s="20">
        <v>0</v>
      </c>
      <c r="H537" s="16"/>
      <c r="I537" s="20">
        <v>38501369854</v>
      </c>
      <c r="J537" s="16"/>
      <c r="K537" s="20">
        <v>0</v>
      </c>
      <c r="L537" s="16"/>
      <c r="M537" s="20">
        <v>38501369854</v>
      </c>
      <c r="N537" s="16"/>
      <c r="O537" s="16"/>
    </row>
    <row r="538" spans="1:15" ht="21.75" customHeight="1" x14ac:dyDescent="0.2">
      <c r="A538" s="7" t="s">
        <v>473</v>
      </c>
      <c r="C538" s="20">
        <v>22191780810</v>
      </c>
      <c r="D538" s="16"/>
      <c r="E538" s="20">
        <v>6001731</v>
      </c>
      <c r="F538" s="16"/>
      <c r="G538" s="20">
        <v>22185779079</v>
      </c>
      <c r="H538" s="16"/>
      <c r="I538" s="20">
        <v>88767123240</v>
      </c>
      <c r="J538" s="16"/>
      <c r="K538" s="20">
        <v>15310123</v>
      </c>
      <c r="L538" s="16"/>
      <c r="M538" s="20">
        <v>88751813117</v>
      </c>
      <c r="N538" s="16"/>
      <c r="O538" s="16"/>
    </row>
    <row r="539" spans="1:15" ht="21.75" customHeight="1" x14ac:dyDescent="0.2">
      <c r="A539" s="7" t="s">
        <v>474</v>
      </c>
      <c r="C539" s="20">
        <v>22191780810</v>
      </c>
      <c r="D539" s="16"/>
      <c r="E539" s="20">
        <v>12829316</v>
      </c>
      <c r="F539" s="16"/>
      <c r="G539" s="20">
        <v>22178951494</v>
      </c>
      <c r="H539" s="16"/>
      <c r="I539" s="20">
        <v>88767123240</v>
      </c>
      <c r="J539" s="16"/>
      <c r="K539" s="20">
        <v>15310123</v>
      </c>
      <c r="L539" s="16"/>
      <c r="M539" s="20">
        <v>88751813117</v>
      </c>
      <c r="N539" s="16"/>
      <c r="O539" s="16"/>
    </row>
    <row r="540" spans="1:15" ht="21.75" customHeight="1" x14ac:dyDescent="0.2">
      <c r="A540" s="7" t="s">
        <v>475</v>
      </c>
      <c r="C540" s="20">
        <v>33287671230</v>
      </c>
      <c r="D540" s="16"/>
      <c r="E540" s="20">
        <v>136698</v>
      </c>
      <c r="F540" s="16"/>
      <c r="G540" s="20">
        <v>33287534532</v>
      </c>
      <c r="H540" s="16"/>
      <c r="I540" s="20">
        <v>133150684920</v>
      </c>
      <c r="J540" s="16"/>
      <c r="K540" s="20">
        <v>1777068</v>
      </c>
      <c r="L540" s="16"/>
      <c r="M540" s="20">
        <v>133148907852</v>
      </c>
      <c r="N540" s="16"/>
      <c r="O540" s="16"/>
    </row>
    <row r="541" spans="1:15" ht="21.75" customHeight="1" x14ac:dyDescent="0.2">
      <c r="A541" s="7" t="s">
        <v>501</v>
      </c>
      <c r="C541" s="20">
        <v>0</v>
      </c>
      <c r="D541" s="16"/>
      <c r="E541" s="20">
        <v>0</v>
      </c>
      <c r="F541" s="16"/>
      <c r="G541" s="20">
        <v>0</v>
      </c>
      <c r="H541" s="16"/>
      <c r="I541" s="20">
        <v>75975342463</v>
      </c>
      <c r="J541" s="16"/>
      <c r="K541" s="20">
        <v>0</v>
      </c>
      <c r="L541" s="16"/>
      <c r="M541" s="20">
        <v>75975342463</v>
      </c>
      <c r="N541" s="16"/>
      <c r="O541" s="16"/>
    </row>
    <row r="542" spans="1:15" ht="21.75" customHeight="1" x14ac:dyDescent="0.2">
      <c r="A542" s="7" t="s">
        <v>476</v>
      </c>
      <c r="C542" s="20">
        <v>5547945180</v>
      </c>
      <c r="D542" s="16"/>
      <c r="E542" s="20">
        <v>-136697</v>
      </c>
      <c r="F542" s="16"/>
      <c r="G542" s="20">
        <v>5548081877</v>
      </c>
      <c r="H542" s="16"/>
      <c r="I542" s="20">
        <v>21636986202</v>
      </c>
      <c r="J542" s="16"/>
      <c r="K542" s="20">
        <v>136698</v>
      </c>
      <c r="L542" s="16"/>
      <c r="M542" s="20">
        <v>21636849504</v>
      </c>
      <c r="N542" s="16"/>
      <c r="O542" s="16"/>
    </row>
    <row r="543" spans="1:15" ht="21.75" customHeight="1" x14ac:dyDescent="0.2">
      <c r="A543" s="7" t="s">
        <v>398</v>
      </c>
      <c r="C543" s="20">
        <v>11095890390</v>
      </c>
      <c r="D543" s="16"/>
      <c r="E543" s="20">
        <v>-273395</v>
      </c>
      <c r="F543" s="16"/>
      <c r="G543" s="20">
        <v>11096163785</v>
      </c>
      <c r="H543" s="16"/>
      <c r="I543" s="20">
        <v>43273972521</v>
      </c>
      <c r="J543" s="16"/>
      <c r="K543" s="20">
        <v>273395</v>
      </c>
      <c r="L543" s="16"/>
      <c r="M543" s="20">
        <v>43273699126</v>
      </c>
      <c r="N543" s="16"/>
      <c r="O543" s="16"/>
    </row>
    <row r="544" spans="1:15" ht="21.75" customHeight="1" x14ac:dyDescent="0.2">
      <c r="A544" s="7" t="s">
        <v>477</v>
      </c>
      <c r="C544" s="20">
        <v>5547945180</v>
      </c>
      <c r="D544" s="16"/>
      <c r="E544" s="20">
        <v>-136697</v>
      </c>
      <c r="F544" s="16"/>
      <c r="G544" s="20">
        <v>5548081877</v>
      </c>
      <c r="H544" s="16"/>
      <c r="I544" s="20">
        <v>21636986202</v>
      </c>
      <c r="J544" s="16"/>
      <c r="K544" s="20">
        <v>136698</v>
      </c>
      <c r="L544" s="16"/>
      <c r="M544" s="20">
        <v>21636849504</v>
      </c>
      <c r="N544" s="16"/>
      <c r="O544" s="16"/>
    </row>
    <row r="545" spans="1:15" ht="21.75" customHeight="1" x14ac:dyDescent="0.2">
      <c r="A545" s="7" t="s">
        <v>646</v>
      </c>
      <c r="C545" s="20">
        <v>-821353841</v>
      </c>
      <c r="D545" s="16"/>
      <c r="E545" s="20">
        <v>-4698565</v>
      </c>
      <c r="F545" s="16"/>
      <c r="G545" s="20">
        <v>-816655276</v>
      </c>
      <c r="H545" s="16"/>
      <c r="I545" s="20">
        <v>61644399567</v>
      </c>
      <c r="J545" s="16"/>
      <c r="K545" s="20">
        <v>0</v>
      </c>
      <c r="L545" s="16"/>
      <c r="M545" s="20">
        <v>61644399567</v>
      </c>
      <c r="N545" s="16"/>
      <c r="O545" s="16"/>
    </row>
    <row r="546" spans="1:15" ht="21.75" customHeight="1" x14ac:dyDescent="0.2">
      <c r="A546" s="7" t="s">
        <v>478</v>
      </c>
      <c r="C546" s="20">
        <v>6657534240</v>
      </c>
      <c r="D546" s="16"/>
      <c r="E546" s="20">
        <v>-164037</v>
      </c>
      <c r="F546" s="16"/>
      <c r="G546" s="20">
        <v>6657698277</v>
      </c>
      <c r="H546" s="16"/>
      <c r="I546" s="20">
        <v>25964383536</v>
      </c>
      <c r="J546" s="16"/>
      <c r="K546" s="20">
        <v>164037</v>
      </c>
      <c r="L546" s="16"/>
      <c r="M546" s="20">
        <v>25964219499</v>
      </c>
      <c r="N546" s="16"/>
      <c r="O546" s="16"/>
    </row>
    <row r="547" spans="1:15" ht="21.75" customHeight="1" x14ac:dyDescent="0.2">
      <c r="A547" s="7" t="s">
        <v>484</v>
      </c>
      <c r="C547" s="20">
        <v>2844895709</v>
      </c>
      <c r="D547" s="16"/>
      <c r="E547" s="20">
        <v>-11284298</v>
      </c>
      <c r="F547" s="16"/>
      <c r="G547" s="20">
        <v>2856180007</v>
      </c>
      <c r="H547" s="16"/>
      <c r="I547" s="20">
        <v>76817498429</v>
      </c>
      <c r="J547" s="16"/>
      <c r="K547" s="20">
        <v>0</v>
      </c>
      <c r="L547" s="16"/>
      <c r="M547" s="20">
        <v>76817498429</v>
      </c>
      <c r="N547" s="16"/>
      <c r="O547" s="16"/>
    </row>
    <row r="548" spans="1:15" ht="21.75" customHeight="1" x14ac:dyDescent="0.2">
      <c r="A548" s="7" t="s">
        <v>479</v>
      </c>
      <c r="C548" s="20">
        <v>6657534240</v>
      </c>
      <c r="D548" s="16"/>
      <c r="E548" s="20">
        <v>-164037</v>
      </c>
      <c r="F548" s="16"/>
      <c r="G548" s="20">
        <v>6657698277</v>
      </c>
      <c r="H548" s="16"/>
      <c r="I548" s="20">
        <v>25964383536</v>
      </c>
      <c r="J548" s="16"/>
      <c r="K548" s="20">
        <v>164037</v>
      </c>
      <c r="L548" s="16"/>
      <c r="M548" s="20">
        <v>25964219499</v>
      </c>
      <c r="N548" s="16"/>
      <c r="O548" s="16"/>
    </row>
    <row r="549" spans="1:15" ht="21.75" customHeight="1" x14ac:dyDescent="0.2">
      <c r="A549" s="7" t="s">
        <v>408</v>
      </c>
      <c r="C549" s="20">
        <v>17753424630</v>
      </c>
      <c r="D549" s="16"/>
      <c r="E549" s="20">
        <v>-437432</v>
      </c>
      <c r="F549" s="16"/>
      <c r="G549" s="20">
        <v>17753862062</v>
      </c>
      <c r="H549" s="16"/>
      <c r="I549" s="20">
        <v>69238356057</v>
      </c>
      <c r="J549" s="16"/>
      <c r="K549" s="20">
        <v>437432</v>
      </c>
      <c r="L549" s="16"/>
      <c r="M549" s="20">
        <v>69237918625</v>
      </c>
      <c r="N549" s="16"/>
      <c r="O549" s="16"/>
    </row>
    <row r="550" spans="1:15" ht="21.75" customHeight="1" x14ac:dyDescent="0.2">
      <c r="A550" s="7" t="s">
        <v>437</v>
      </c>
      <c r="C550" s="20">
        <v>41917808190</v>
      </c>
      <c r="D550" s="16"/>
      <c r="E550" s="20">
        <v>-184803356</v>
      </c>
      <c r="F550" s="16"/>
      <c r="G550" s="20">
        <v>42102611546</v>
      </c>
      <c r="H550" s="16"/>
      <c r="I550" s="20">
        <v>163479451941</v>
      </c>
      <c r="J550" s="16"/>
      <c r="K550" s="20">
        <v>56023934</v>
      </c>
      <c r="L550" s="16"/>
      <c r="M550" s="20">
        <v>163423428007</v>
      </c>
      <c r="N550" s="16"/>
      <c r="O550" s="16"/>
    </row>
    <row r="551" spans="1:15" ht="21.75" customHeight="1" x14ac:dyDescent="0.2">
      <c r="A551" s="7" t="s">
        <v>480</v>
      </c>
      <c r="C551" s="20">
        <v>11095890390</v>
      </c>
      <c r="D551" s="16"/>
      <c r="E551" s="20">
        <v>-273395</v>
      </c>
      <c r="F551" s="16"/>
      <c r="G551" s="20">
        <v>11096163785</v>
      </c>
      <c r="H551" s="16"/>
      <c r="I551" s="20">
        <v>43273972521</v>
      </c>
      <c r="J551" s="16"/>
      <c r="K551" s="20">
        <v>273395</v>
      </c>
      <c r="L551" s="16"/>
      <c r="M551" s="20">
        <v>43273699126</v>
      </c>
      <c r="N551" s="16"/>
      <c r="O551" s="16"/>
    </row>
    <row r="552" spans="1:15" ht="21.75" customHeight="1" x14ac:dyDescent="0.2">
      <c r="A552" s="7" t="s">
        <v>509</v>
      </c>
      <c r="C552" s="20">
        <v>0</v>
      </c>
      <c r="D552" s="16"/>
      <c r="E552" s="20">
        <v>0</v>
      </c>
      <c r="F552" s="16"/>
      <c r="G552" s="20">
        <v>0</v>
      </c>
      <c r="H552" s="16"/>
      <c r="I552" s="20">
        <v>20889041093</v>
      </c>
      <c r="J552" s="16"/>
      <c r="K552" s="20">
        <v>0</v>
      </c>
      <c r="L552" s="16"/>
      <c r="M552" s="20">
        <v>20889041093</v>
      </c>
      <c r="N552" s="16"/>
      <c r="O552" s="16"/>
    </row>
    <row r="553" spans="1:15" ht="21.75" customHeight="1" x14ac:dyDescent="0.2">
      <c r="A553" s="7" t="s">
        <v>481</v>
      </c>
      <c r="C553" s="20">
        <v>0</v>
      </c>
      <c r="D553" s="16"/>
      <c r="E553" s="20">
        <v>0</v>
      </c>
      <c r="F553" s="16"/>
      <c r="G553" s="20">
        <v>0</v>
      </c>
      <c r="H553" s="16"/>
      <c r="I553" s="20">
        <v>24164383530</v>
      </c>
      <c r="J553" s="16"/>
      <c r="K553" s="20">
        <v>0</v>
      </c>
      <c r="L553" s="16"/>
      <c r="M553" s="20">
        <v>24164383530</v>
      </c>
      <c r="N553" s="16"/>
      <c r="O553" s="16"/>
    </row>
    <row r="554" spans="1:15" ht="21.75" customHeight="1" x14ac:dyDescent="0.2">
      <c r="A554" s="7" t="s">
        <v>484</v>
      </c>
      <c r="C554" s="20">
        <v>0</v>
      </c>
      <c r="D554" s="16"/>
      <c r="E554" s="20">
        <v>0</v>
      </c>
      <c r="F554" s="16"/>
      <c r="G554" s="20">
        <v>0</v>
      </c>
      <c r="H554" s="16"/>
      <c r="I554" s="20">
        <v>41482191758</v>
      </c>
      <c r="J554" s="16"/>
      <c r="K554" s="20">
        <v>0</v>
      </c>
      <c r="L554" s="16"/>
      <c r="M554" s="20">
        <v>41482191758</v>
      </c>
      <c r="N554" s="16"/>
      <c r="O554" s="16"/>
    </row>
    <row r="555" spans="1:15" ht="21.75" customHeight="1" x14ac:dyDescent="0.2">
      <c r="A555" s="7" t="s">
        <v>484</v>
      </c>
      <c r="C555" s="20">
        <v>0</v>
      </c>
      <c r="D555" s="16"/>
      <c r="E555" s="20">
        <v>0</v>
      </c>
      <c r="F555" s="16"/>
      <c r="G555" s="20">
        <v>0</v>
      </c>
      <c r="H555" s="16"/>
      <c r="I555" s="20">
        <v>80547945184</v>
      </c>
      <c r="J555" s="16"/>
      <c r="K555" s="20">
        <v>0</v>
      </c>
      <c r="L555" s="16"/>
      <c r="M555" s="20">
        <v>80547945184</v>
      </c>
      <c r="N555" s="16"/>
      <c r="O555" s="16"/>
    </row>
    <row r="556" spans="1:15" ht="21.75" customHeight="1" x14ac:dyDescent="0.2">
      <c r="A556" s="7" t="s">
        <v>501</v>
      </c>
      <c r="C556" s="20">
        <v>0</v>
      </c>
      <c r="D556" s="16"/>
      <c r="E556" s="20">
        <v>0</v>
      </c>
      <c r="F556" s="16"/>
      <c r="G556" s="20">
        <v>0</v>
      </c>
      <c r="H556" s="16"/>
      <c r="I556" s="20">
        <v>25521917808</v>
      </c>
      <c r="J556" s="16"/>
      <c r="K556" s="20">
        <v>0</v>
      </c>
      <c r="L556" s="16"/>
      <c r="M556" s="20">
        <v>25521917808</v>
      </c>
      <c r="N556" s="16"/>
      <c r="O556" s="16"/>
    </row>
    <row r="557" spans="1:15" ht="21.75" customHeight="1" x14ac:dyDescent="0.2">
      <c r="A557" s="7" t="s">
        <v>484</v>
      </c>
      <c r="C557" s="20">
        <v>-953203119</v>
      </c>
      <c r="D557" s="16"/>
      <c r="E557" s="20">
        <v>-46128921</v>
      </c>
      <c r="F557" s="16"/>
      <c r="G557" s="20">
        <v>-907074198</v>
      </c>
      <c r="H557" s="16"/>
      <c r="I557" s="20">
        <v>68630358478</v>
      </c>
      <c r="J557" s="16"/>
      <c r="K557" s="20">
        <v>0</v>
      </c>
      <c r="L557" s="16"/>
      <c r="M557" s="20">
        <v>68630358478</v>
      </c>
      <c r="N557" s="16"/>
      <c r="O557" s="16"/>
    </row>
    <row r="558" spans="1:15" ht="21.75" customHeight="1" x14ac:dyDescent="0.2">
      <c r="A558" s="7" t="s">
        <v>481</v>
      </c>
      <c r="C558" s="20">
        <v>0</v>
      </c>
      <c r="D558" s="16"/>
      <c r="E558" s="20">
        <v>0</v>
      </c>
      <c r="F558" s="16"/>
      <c r="G558" s="20">
        <v>0</v>
      </c>
      <c r="H558" s="16"/>
      <c r="I558" s="20">
        <v>40203191750</v>
      </c>
      <c r="J558" s="16"/>
      <c r="K558" s="20">
        <v>0</v>
      </c>
      <c r="L558" s="16"/>
      <c r="M558" s="20">
        <v>40203191750</v>
      </c>
      <c r="N558" s="16"/>
      <c r="O558" s="16"/>
    </row>
    <row r="559" spans="1:15" ht="21.75" customHeight="1" x14ac:dyDescent="0.2">
      <c r="A559" s="7" t="s">
        <v>481</v>
      </c>
      <c r="C559" s="20">
        <v>41095890400</v>
      </c>
      <c r="D559" s="16"/>
      <c r="E559" s="20">
        <v>-240478527</v>
      </c>
      <c r="F559" s="16"/>
      <c r="G559" s="20">
        <v>41336368927</v>
      </c>
      <c r="H559" s="16"/>
      <c r="I559" s="20">
        <v>296863013668</v>
      </c>
      <c r="J559" s="16"/>
      <c r="K559" s="20">
        <v>0</v>
      </c>
      <c r="L559" s="16"/>
      <c r="M559" s="20">
        <v>296863013668</v>
      </c>
      <c r="N559" s="16"/>
      <c r="O559" s="16"/>
    </row>
    <row r="560" spans="1:15" ht="21.75" customHeight="1" x14ac:dyDescent="0.2">
      <c r="A560" s="7" t="s">
        <v>482</v>
      </c>
      <c r="C560" s="20">
        <v>8876712300</v>
      </c>
      <c r="D560" s="16"/>
      <c r="E560" s="20">
        <v>-93157</v>
      </c>
      <c r="F560" s="16"/>
      <c r="G560" s="20">
        <v>8876805457</v>
      </c>
      <c r="H560" s="16"/>
      <c r="I560" s="20">
        <v>30772602640</v>
      </c>
      <c r="J560" s="16"/>
      <c r="K560" s="20">
        <v>344275</v>
      </c>
      <c r="L560" s="16"/>
      <c r="M560" s="20">
        <v>30772258365</v>
      </c>
      <c r="N560" s="16"/>
      <c r="O560" s="16"/>
    </row>
    <row r="561" spans="1:15" ht="21.75" customHeight="1" x14ac:dyDescent="0.2">
      <c r="A561" s="7" t="s">
        <v>436</v>
      </c>
      <c r="C561" s="20">
        <v>30986301360</v>
      </c>
      <c r="D561" s="16"/>
      <c r="E561" s="20">
        <v>-14508263</v>
      </c>
      <c r="F561" s="16"/>
      <c r="G561" s="20">
        <v>31000809623</v>
      </c>
      <c r="H561" s="16"/>
      <c r="I561" s="20">
        <v>109484931482</v>
      </c>
      <c r="J561" s="16"/>
      <c r="K561" s="20">
        <v>188607417</v>
      </c>
      <c r="L561" s="16"/>
      <c r="M561" s="20">
        <v>109296324065</v>
      </c>
      <c r="N561" s="16"/>
      <c r="O561" s="16"/>
    </row>
    <row r="562" spans="1:15" ht="21.75" customHeight="1" x14ac:dyDescent="0.2">
      <c r="A562" s="7" t="s">
        <v>718</v>
      </c>
      <c r="C562" s="20">
        <v>0</v>
      </c>
      <c r="D562" s="16"/>
      <c r="E562" s="20">
        <v>0</v>
      </c>
      <c r="F562" s="16"/>
      <c r="G562" s="20">
        <v>0</v>
      </c>
      <c r="H562" s="16"/>
      <c r="I562" s="20">
        <v>56497808222</v>
      </c>
      <c r="J562" s="16"/>
      <c r="K562" s="20">
        <v>0</v>
      </c>
      <c r="L562" s="16"/>
      <c r="M562" s="20">
        <v>56497808222</v>
      </c>
      <c r="N562" s="16"/>
      <c r="O562" s="16"/>
    </row>
    <row r="563" spans="1:15" ht="21.75" customHeight="1" x14ac:dyDescent="0.2">
      <c r="A563" s="7" t="s">
        <v>484</v>
      </c>
      <c r="C563" s="20">
        <v>0</v>
      </c>
      <c r="D563" s="16"/>
      <c r="E563" s="20">
        <v>0</v>
      </c>
      <c r="F563" s="16"/>
      <c r="G563" s="20">
        <v>0</v>
      </c>
      <c r="H563" s="16"/>
      <c r="I563" s="20">
        <v>38465753391</v>
      </c>
      <c r="J563" s="16"/>
      <c r="K563" s="20">
        <v>0</v>
      </c>
      <c r="L563" s="16"/>
      <c r="M563" s="20">
        <v>38465753391</v>
      </c>
      <c r="N563" s="16"/>
      <c r="O563" s="16"/>
    </row>
    <row r="564" spans="1:15" ht="21.75" customHeight="1" x14ac:dyDescent="0.2">
      <c r="A564" s="7" t="s">
        <v>483</v>
      </c>
      <c r="C564" s="20">
        <v>0</v>
      </c>
      <c r="D564" s="16"/>
      <c r="E564" s="20">
        <v>0</v>
      </c>
      <c r="F564" s="16"/>
      <c r="G564" s="20">
        <v>0</v>
      </c>
      <c r="H564" s="16"/>
      <c r="I564" s="20">
        <v>45873972592</v>
      </c>
      <c r="J564" s="16"/>
      <c r="K564" s="20">
        <v>0</v>
      </c>
      <c r="L564" s="16"/>
      <c r="M564" s="20">
        <v>45873972592</v>
      </c>
      <c r="N564" s="16"/>
      <c r="O564" s="16"/>
    </row>
    <row r="565" spans="1:15" ht="21.75" customHeight="1" x14ac:dyDescent="0.2">
      <c r="A565" s="7" t="s">
        <v>459</v>
      </c>
      <c r="C565" s="20">
        <v>24206712300</v>
      </c>
      <c r="D565" s="16"/>
      <c r="E565" s="20">
        <v>-15464849</v>
      </c>
      <c r="F565" s="16"/>
      <c r="G565" s="20">
        <v>24222177149</v>
      </c>
      <c r="H565" s="16"/>
      <c r="I565" s="20">
        <v>74233917754</v>
      </c>
      <c r="J565" s="16"/>
      <c r="K565" s="20">
        <v>20170063</v>
      </c>
      <c r="L565" s="16"/>
      <c r="M565" s="20">
        <v>74213747691</v>
      </c>
      <c r="N565" s="16"/>
      <c r="O565" s="16"/>
    </row>
    <row r="566" spans="1:15" ht="21.75" customHeight="1" x14ac:dyDescent="0.2">
      <c r="A566" s="7" t="s">
        <v>483</v>
      </c>
      <c r="C566" s="20">
        <v>28179725997</v>
      </c>
      <c r="D566" s="16"/>
      <c r="E566" s="20">
        <v>-23658365</v>
      </c>
      <c r="F566" s="16"/>
      <c r="G566" s="20">
        <v>28203384362</v>
      </c>
      <c r="H566" s="16"/>
      <c r="I566" s="20">
        <v>126841534201</v>
      </c>
      <c r="J566" s="16"/>
      <c r="K566" s="20">
        <v>82804276</v>
      </c>
      <c r="L566" s="16"/>
      <c r="M566" s="20">
        <v>126758729925</v>
      </c>
      <c r="N566" s="16"/>
      <c r="O566" s="16"/>
    </row>
    <row r="567" spans="1:15" ht="21.75" customHeight="1" x14ac:dyDescent="0.2">
      <c r="A567" s="7" t="s">
        <v>481</v>
      </c>
      <c r="C567" s="20">
        <v>-254794515</v>
      </c>
      <c r="D567" s="16"/>
      <c r="E567" s="20">
        <v>-1077429</v>
      </c>
      <c r="F567" s="16"/>
      <c r="G567" s="20">
        <v>-253717086</v>
      </c>
      <c r="H567" s="16"/>
      <c r="I567" s="20">
        <v>145487671237</v>
      </c>
      <c r="J567" s="16"/>
      <c r="K567" s="20">
        <v>0</v>
      </c>
      <c r="L567" s="16"/>
      <c r="M567" s="20">
        <v>145487671237</v>
      </c>
      <c r="N567" s="16"/>
      <c r="O567" s="16"/>
    </row>
    <row r="568" spans="1:15" ht="21.75" customHeight="1" x14ac:dyDescent="0.2">
      <c r="A568" s="7" t="s">
        <v>484</v>
      </c>
      <c r="C568" s="20">
        <v>46438356152</v>
      </c>
      <c r="D568" s="16"/>
      <c r="E568" s="20">
        <v>22553066</v>
      </c>
      <c r="F568" s="16"/>
      <c r="G568" s="20">
        <v>46415803086</v>
      </c>
      <c r="H568" s="16"/>
      <c r="I568" s="20">
        <v>177534246528</v>
      </c>
      <c r="J568" s="16"/>
      <c r="K568" s="20">
        <v>64923658</v>
      </c>
      <c r="L568" s="16"/>
      <c r="M568" s="20">
        <v>177469322870</v>
      </c>
      <c r="N568" s="16"/>
      <c r="O568" s="16"/>
    </row>
    <row r="569" spans="1:15" ht="21.75" customHeight="1" x14ac:dyDescent="0.2">
      <c r="A569" s="7" t="s">
        <v>498</v>
      </c>
      <c r="C569" s="20">
        <v>0</v>
      </c>
      <c r="D569" s="16"/>
      <c r="E569" s="20">
        <v>0</v>
      </c>
      <c r="F569" s="16"/>
      <c r="G569" s="20">
        <v>0</v>
      </c>
      <c r="H569" s="16"/>
      <c r="I569" s="20">
        <v>81917808218</v>
      </c>
      <c r="J569" s="16"/>
      <c r="K569" s="20">
        <v>0</v>
      </c>
      <c r="L569" s="16"/>
      <c r="M569" s="20">
        <v>81917808218</v>
      </c>
      <c r="N569" s="16"/>
      <c r="O569" s="16"/>
    </row>
    <row r="570" spans="1:15" ht="21.75" customHeight="1" x14ac:dyDescent="0.2">
      <c r="A570" s="7" t="s">
        <v>483</v>
      </c>
      <c r="C570" s="20">
        <v>18975342463</v>
      </c>
      <c r="D570" s="16"/>
      <c r="E570" s="20">
        <v>-9341150</v>
      </c>
      <c r="F570" s="16"/>
      <c r="G570" s="20">
        <v>18984683613</v>
      </c>
      <c r="H570" s="16"/>
      <c r="I570" s="20">
        <v>82871232859</v>
      </c>
      <c r="J570" s="16"/>
      <c r="K570" s="20">
        <v>49041162</v>
      </c>
      <c r="L570" s="16"/>
      <c r="M570" s="20">
        <v>82822191697</v>
      </c>
      <c r="N570" s="16"/>
      <c r="O570" s="16"/>
    </row>
    <row r="571" spans="1:15" ht="21.75" customHeight="1" x14ac:dyDescent="0.2">
      <c r="A571" s="7" t="s">
        <v>484</v>
      </c>
      <c r="C571" s="20">
        <v>84363878516</v>
      </c>
      <c r="D571" s="16"/>
      <c r="E571" s="20">
        <v>-271007459</v>
      </c>
      <c r="F571" s="16"/>
      <c r="G571" s="20">
        <v>84634885975</v>
      </c>
      <c r="H571" s="16"/>
      <c r="I571" s="20">
        <v>264794563420</v>
      </c>
      <c r="J571" s="16"/>
      <c r="K571" s="20">
        <v>65283425</v>
      </c>
      <c r="L571" s="16"/>
      <c r="M571" s="20">
        <v>264729279995</v>
      </c>
      <c r="N571" s="16"/>
      <c r="O571" s="16"/>
    </row>
    <row r="572" spans="1:15" ht="21.75" customHeight="1" x14ac:dyDescent="0.2">
      <c r="A572" s="7" t="s">
        <v>485</v>
      </c>
      <c r="C572" s="20">
        <v>35999999998</v>
      </c>
      <c r="D572" s="16"/>
      <c r="E572" s="20">
        <v>-353981829</v>
      </c>
      <c r="F572" s="16"/>
      <c r="G572" s="20">
        <v>36353981827</v>
      </c>
      <c r="H572" s="16"/>
      <c r="I572" s="20">
        <v>255287671226</v>
      </c>
      <c r="J572" s="16"/>
      <c r="K572" s="20">
        <v>0</v>
      </c>
      <c r="L572" s="16"/>
      <c r="M572" s="20">
        <v>255287671226</v>
      </c>
      <c r="N572" s="16"/>
      <c r="O572" s="16"/>
    </row>
    <row r="573" spans="1:15" ht="21.75" customHeight="1" x14ac:dyDescent="0.2">
      <c r="A573" s="7" t="s">
        <v>507</v>
      </c>
      <c r="C573" s="20">
        <v>-4302465753</v>
      </c>
      <c r="D573" s="16"/>
      <c r="E573" s="20">
        <v>-24379233</v>
      </c>
      <c r="F573" s="16"/>
      <c r="G573" s="20">
        <v>-4278086520</v>
      </c>
      <c r="H573" s="16"/>
      <c r="I573" s="20">
        <v>206603835597</v>
      </c>
      <c r="J573" s="16"/>
      <c r="K573" s="20">
        <v>0</v>
      </c>
      <c r="L573" s="16"/>
      <c r="M573" s="20">
        <v>206603835597</v>
      </c>
      <c r="N573" s="16"/>
      <c r="O573" s="16"/>
    </row>
    <row r="574" spans="1:15" ht="21.75" customHeight="1" x14ac:dyDescent="0.2">
      <c r="A574" s="7" t="s">
        <v>500</v>
      </c>
      <c r="C574" s="20">
        <v>0</v>
      </c>
      <c r="D574" s="16"/>
      <c r="E574" s="20">
        <v>0</v>
      </c>
      <c r="F574" s="16"/>
      <c r="G574" s="20">
        <v>0</v>
      </c>
      <c r="H574" s="16"/>
      <c r="I574" s="20">
        <v>57371970884</v>
      </c>
      <c r="J574" s="16"/>
      <c r="K574" s="20">
        <v>0</v>
      </c>
      <c r="L574" s="16"/>
      <c r="M574" s="20">
        <v>57371970884</v>
      </c>
      <c r="N574" s="16"/>
      <c r="O574" s="16"/>
    </row>
    <row r="575" spans="1:15" ht="21.75" customHeight="1" x14ac:dyDescent="0.2">
      <c r="A575" s="7" t="s">
        <v>734</v>
      </c>
      <c r="C575" s="20">
        <v>0</v>
      </c>
      <c r="D575" s="16"/>
      <c r="E575" s="20">
        <v>0</v>
      </c>
      <c r="F575" s="16"/>
      <c r="G575" s="20">
        <v>0</v>
      </c>
      <c r="H575" s="16"/>
      <c r="I575" s="20">
        <v>27942465709</v>
      </c>
      <c r="J575" s="16"/>
      <c r="K575" s="20">
        <v>0</v>
      </c>
      <c r="L575" s="16"/>
      <c r="M575" s="20">
        <v>27942465709</v>
      </c>
      <c r="N575" s="16"/>
      <c r="O575" s="16"/>
    </row>
    <row r="576" spans="1:15" ht="21.75" customHeight="1" x14ac:dyDescent="0.2">
      <c r="A576" s="7" t="s">
        <v>486</v>
      </c>
      <c r="C576" s="20">
        <v>11095890390</v>
      </c>
      <c r="D576" s="16"/>
      <c r="E576" s="20">
        <v>-2715883</v>
      </c>
      <c r="F576" s="16"/>
      <c r="G576" s="20">
        <v>11098606273</v>
      </c>
      <c r="H576" s="16"/>
      <c r="I576" s="20">
        <v>30698630079</v>
      </c>
      <c r="J576" s="16"/>
      <c r="K576" s="20">
        <v>2715883</v>
      </c>
      <c r="L576" s="16"/>
      <c r="M576" s="20">
        <v>30695914196</v>
      </c>
      <c r="N576" s="16"/>
      <c r="O576" s="16"/>
    </row>
    <row r="577" spans="1:15" ht="21.75" customHeight="1" x14ac:dyDescent="0.2">
      <c r="A577" s="7" t="s">
        <v>487</v>
      </c>
      <c r="C577" s="20">
        <v>22191780810</v>
      </c>
      <c r="D577" s="16"/>
      <c r="E577" s="20">
        <v>-10863532</v>
      </c>
      <c r="F577" s="16"/>
      <c r="G577" s="20">
        <v>22202644342</v>
      </c>
      <c r="H577" s="16"/>
      <c r="I577" s="20">
        <v>61397260241</v>
      </c>
      <c r="J577" s="16"/>
      <c r="K577" s="20">
        <v>0</v>
      </c>
      <c r="L577" s="16"/>
      <c r="M577" s="20">
        <v>61397260241</v>
      </c>
      <c r="N577" s="16"/>
      <c r="O577" s="16"/>
    </row>
    <row r="578" spans="1:15" ht="21.75" customHeight="1" x14ac:dyDescent="0.2">
      <c r="A578" s="7" t="s">
        <v>488</v>
      </c>
      <c r="C578" s="20">
        <v>22191780810</v>
      </c>
      <c r="D578" s="16"/>
      <c r="E578" s="20">
        <v>-2756119</v>
      </c>
      <c r="F578" s="16"/>
      <c r="G578" s="20">
        <v>22194536929</v>
      </c>
      <c r="H578" s="16"/>
      <c r="I578" s="20">
        <v>61397260241</v>
      </c>
      <c r="J578" s="16"/>
      <c r="K578" s="20">
        <v>2675647</v>
      </c>
      <c r="L578" s="16"/>
      <c r="M578" s="20">
        <v>61394584594</v>
      </c>
      <c r="N578" s="16"/>
      <c r="O578" s="16"/>
    </row>
    <row r="579" spans="1:15" ht="21.75" customHeight="1" x14ac:dyDescent="0.2">
      <c r="A579" s="7" t="s">
        <v>386</v>
      </c>
      <c r="C579" s="20">
        <v>11095890390</v>
      </c>
      <c r="D579" s="16"/>
      <c r="E579" s="20">
        <v>-2715883</v>
      </c>
      <c r="F579" s="16"/>
      <c r="G579" s="20">
        <v>11098606273</v>
      </c>
      <c r="H579" s="16"/>
      <c r="I579" s="20">
        <v>30698630079</v>
      </c>
      <c r="J579" s="16"/>
      <c r="K579" s="20">
        <v>2715883</v>
      </c>
      <c r="L579" s="16"/>
      <c r="M579" s="20">
        <v>30695914196</v>
      </c>
      <c r="N579" s="16"/>
      <c r="O579" s="16"/>
    </row>
    <row r="580" spans="1:15" ht="21.75" customHeight="1" x14ac:dyDescent="0.2">
      <c r="A580" s="7" t="s">
        <v>386</v>
      </c>
      <c r="C580" s="20">
        <v>11095890390</v>
      </c>
      <c r="D580" s="16"/>
      <c r="E580" s="20">
        <v>-2715883</v>
      </c>
      <c r="F580" s="16"/>
      <c r="G580" s="20">
        <v>11098606273</v>
      </c>
      <c r="H580" s="16"/>
      <c r="I580" s="20">
        <v>30698630079</v>
      </c>
      <c r="J580" s="16"/>
      <c r="K580" s="20">
        <v>2715883</v>
      </c>
      <c r="L580" s="16"/>
      <c r="M580" s="20">
        <v>30695914196</v>
      </c>
      <c r="N580" s="16"/>
      <c r="O580" s="16"/>
    </row>
    <row r="581" spans="1:15" ht="21.75" customHeight="1" x14ac:dyDescent="0.2">
      <c r="A581" s="7" t="s">
        <v>386</v>
      </c>
      <c r="C581" s="20">
        <v>11095890390</v>
      </c>
      <c r="D581" s="16"/>
      <c r="E581" s="20">
        <v>-2715883</v>
      </c>
      <c r="F581" s="16"/>
      <c r="G581" s="20">
        <v>11098606273</v>
      </c>
      <c r="H581" s="16"/>
      <c r="I581" s="20">
        <v>30698630079</v>
      </c>
      <c r="J581" s="16"/>
      <c r="K581" s="20">
        <v>2715883</v>
      </c>
      <c r="L581" s="16"/>
      <c r="M581" s="20">
        <v>30695914196</v>
      </c>
      <c r="N581" s="16"/>
      <c r="O581" s="16"/>
    </row>
    <row r="582" spans="1:15" ht="21.75" customHeight="1" x14ac:dyDescent="0.2">
      <c r="A582" s="7" t="s">
        <v>450</v>
      </c>
      <c r="C582" s="20">
        <v>11095890390</v>
      </c>
      <c r="D582" s="16"/>
      <c r="E582" s="20">
        <v>-5431766</v>
      </c>
      <c r="F582" s="16"/>
      <c r="G582" s="20">
        <v>11101322156</v>
      </c>
      <c r="H582" s="16"/>
      <c r="I582" s="20">
        <v>30698630079</v>
      </c>
      <c r="J582" s="16"/>
      <c r="K582" s="20">
        <v>0</v>
      </c>
      <c r="L582" s="16"/>
      <c r="M582" s="20">
        <v>30698630079</v>
      </c>
      <c r="N582" s="16"/>
      <c r="O582" s="16"/>
    </row>
    <row r="583" spans="1:15" ht="21.75" customHeight="1" x14ac:dyDescent="0.2">
      <c r="A583" s="7" t="s">
        <v>452</v>
      </c>
      <c r="C583" s="20">
        <v>-491506849</v>
      </c>
      <c r="D583" s="16"/>
      <c r="E583" s="20">
        <v>-4389395</v>
      </c>
      <c r="F583" s="16"/>
      <c r="G583" s="20">
        <v>-487117454</v>
      </c>
      <c r="H583" s="16"/>
      <c r="I583" s="20">
        <v>22117808205</v>
      </c>
      <c r="J583" s="16"/>
      <c r="K583" s="20">
        <v>0</v>
      </c>
      <c r="L583" s="16"/>
      <c r="M583" s="20">
        <v>22117808205</v>
      </c>
      <c r="N583" s="16"/>
      <c r="O583" s="16"/>
    </row>
    <row r="584" spans="1:15" ht="21.75" customHeight="1" x14ac:dyDescent="0.2">
      <c r="A584" s="7" t="s">
        <v>734</v>
      </c>
      <c r="C584" s="20">
        <v>0</v>
      </c>
      <c r="D584" s="16"/>
      <c r="E584" s="20">
        <v>0</v>
      </c>
      <c r="F584" s="16"/>
      <c r="G584" s="20">
        <v>0</v>
      </c>
      <c r="H584" s="16"/>
      <c r="I584" s="20">
        <v>42193972558</v>
      </c>
      <c r="J584" s="16"/>
      <c r="K584" s="20">
        <v>0</v>
      </c>
      <c r="L584" s="16"/>
      <c r="M584" s="20">
        <v>42193972558</v>
      </c>
      <c r="N584" s="16"/>
      <c r="O584" s="16"/>
    </row>
    <row r="585" spans="1:15" ht="21.75" customHeight="1" x14ac:dyDescent="0.2">
      <c r="A585" s="7" t="s">
        <v>484</v>
      </c>
      <c r="C585" s="20">
        <v>33433903469</v>
      </c>
      <c r="D585" s="16"/>
      <c r="E585" s="20">
        <v>-76301645</v>
      </c>
      <c r="F585" s="16"/>
      <c r="G585" s="20">
        <v>33510205114</v>
      </c>
      <c r="H585" s="16"/>
      <c r="I585" s="20">
        <v>94936369221</v>
      </c>
      <c r="J585" s="16"/>
      <c r="K585" s="20">
        <v>65704194</v>
      </c>
      <c r="L585" s="16"/>
      <c r="M585" s="20">
        <v>94870665027</v>
      </c>
      <c r="N585" s="16"/>
      <c r="O585" s="16"/>
    </row>
    <row r="586" spans="1:15" ht="21.75" customHeight="1" x14ac:dyDescent="0.2">
      <c r="A586" s="7" t="s">
        <v>484</v>
      </c>
      <c r="C586" s="20">
        <v>75938480433</v>
      </c>
      <c r="D586" s="16"/>
      <c r="E586" s="20">
        <v>-230455303</v>
      </c>
      <c r="F586" s="16"/>
      <c r="G586" s="20">
        <v>76168935736</v>
      </c>
      <c r="H586" s="16"/>
      <c r="I586" s="20">
        <v>193220532608</v>
      </c>
      <c r="J586" s="16"/>
      <c r="K586" s="20">
        <v>240983717</v>
      </c>
      <c r="L586" s="16"/>
      <c r="M586" s="20">
        <v>192979548891</v>
      </c>
      <c r="N586" s="16"/>
      <c r="O586" s="16"/>
    </row>
    <row r="587" spans="1:15" ht="21.75" customHeight="1" x14ac:dyDescent="0.2">
      <c r="A587" s="7" t="s">
        <v>481</v>
      </c>
      <c r="C587" s="20">
        <v>40512328740</v>
      </c>
      <c r="D587" s="16"/>
      <c r="E587" s="20">
        <v>-28830309</v>
      </c>
      <c r="F587" s="16"/>
      <c r="G587" s="20">
        <v>40541159049</v>
      </c>
      <c r="H587" s="16"/>
      <c r="I587" s="20">
        <v>102710948625</v>
      </c>
      <c r="J587" s="16"/>
      <c r="K587" s="20">
        <v>201812165</v>
      </c>
      <c r="L587" s="16"/>
      <c r="M587" s="20">
        <v>102509136460</v>
      </c>
      <c r="N587" s="16"/>
      <c r="O587" s="16"/>
    </row>
    <row r="588" spans="1:15" ht="21.75" customHeight="1" x14ac:dyDescent="0.2">
      <c r="A588" s="7" t="s">
        <v>489</v>
      </c>
      <c r="C588" s="20">
        <v>8876712300</v>
      </c>
      <c r="D588" s="16"/>
      <c r="E588" s="20">
        <v>11554928</v>
      </c>
      <c r="F588" s="16"/>
      <c r="G588" s="20">
        <v>8865157372</v>
      </c>
      <c r="H588" s="16"/>
      <c r="I588" s="20">
        <v>22487671160</v>
      </c>
      <c r="J588" s="16"/>
      <c r="K588" s="20">
        <v>18904353</v>
      </c>
      <c r="L588" s="16"/>
      <c r="M588" s="20">
        <v>22468766807</v>
      </c>
      <c r="N588" s="16"/>
      <c r="O588" s="16"/>
    </row>
    <row r="589" spans="1:15" ht="21.75" customHeight="1" x14ac:dyDescent="0.2">
      <c r="A589" s="7" t="s">
        <v>468</v>
      </c>
      <c r="C589" s="20">
        <v>10947945185</v>
      </c>
      <c r="D589" s="16"/>
      <c r="E589" s="20">
        <v>2694763</v>
      </c>
      <c r="F589" s="16"/>
      <c r="G589" s="20">
        <v>10945250422</v>
      </c>
      <c r="H589" s="16"/>
      <c r="I589" s="20">
        <v>27961643783</v>
      </c>
      <c r="J589" s="16"/>
      <c r="K589" s="20">
        <v>11881544</v>
      </c>
      <c r="L589" s="16"/>
      <c r="M589" s="20">
        <v>27949762239</v>
      </c>
      <c r="N589" s="16"/>
      <c r="O589" s="16"/>
    </row>
    <row r="590" spans="1:15" ht="21.75" customHeight="1" x14ac:dyDescent="0.2">
      <c r="A590" s="7" t="s">
        <v>490</v>
      </c>
      <c r="C590" s="20">
        <v>6657534240</v>
      </c>
      <c r="D590" s="16"/>
      <c r="E590" s="20">
        <v>-2756035</v>
      </c>
      <c r="F590" s="16"/>
      <c r="G590" s="20">
        <v>6660290275</v>
      </c>
      <c r="H590" s="16"/>
      <c r="I590" s="20">
        <v>16865753408</v>
      </c>
      <c r="J590" s="16"/>
      <c r="K590" s="20">
        <v>2756034</v>
      </c>
      <c r="L590" s="16"/>
      <c r="M590" s="20">
        <v>16862997374</v>
      </c>
      <c r="N590" s="16"/>
      <c r="O590" s="16"/>
    </row>
    <row r="591" spans="1:15" ht="21.75" customHeight="1" x14ac:dyDescent="0.2">
      <c r="A591" s="7" t="s">
        <v>491</v>
      </c>
      <c r="C591" s="20">
        <v>22191780810</v>
      </c>
      <c r="D591" s="16"/>
      <c r="E591" s="20">
        <v>-18373562</v>
      </c>
      <c r="F591" s="16"/>
      <c r="G591" s="20">
        <v>22210154372</v>
      </c>
      <c r="H591" s="16"/>
      <c r="I591" s="20">
        <v>56219178052</v>
      </c>
      <c r="J591" s="16"/>
      <c r="K591" s="20">
        <v>0</v>
      </c>
      <c r="L591" s="16"/>
      <c r="M591" s="20">
        <v>56219178052</v>
      </c>
      <c r="N591" s="16"/>
      <c r="O591" s="16"/>
    </row>
    <row r="592" spans="1:15" ht="21.75" customHeight="1" x14ac:dyDescent="0.2">
      <c r="A592" s="7" t="s">
        <v>492</v>
      </c>
      <c r="C592" s="20">
        <v>11095890390</v>
      </c>
      <c r="D592" s="16"/>
      <c r="E592" s="20">
        <v>-9186781</v>
      </c>
      <c r="F592" s="16"/>
      <c r="G592" s="20">
        <v>11105077171</v>
      </c>
      <c r="H592" s="16"/>
      <c r="I592" s="20">
        <v>28109588988</v>
      </c>
      <c r="J592" s="16"/>
      <c r="K592" s="20">
        <v>0</v>
      </c>
      <c r="L592" s="16"/>
      <c r="M592" s="20">
        <v>28109588988</v>
      </c>
      <c r="N592" s="16"/>
      <c r="O592" s="16"/>
    </row>
    <row r="593" spans="1:15" ht="21.75" customHeight="1" x14ac:dyDescent="0.2">
      <c r="A593" s="7" t="s">
        <v>493</v>
      </c>
      <c r="C593" s="20">
        <v>38856164383</v>
      </c>
      <c r="D593" s="16"/>
      <c r="E593" s="20">
        <v>-19182813</v>
      </c>
      <c r="F593" s="16"/>
      <c r="G593" s="20">
        <v>38875347196</v>
      </c>
      <c r="H593" s="16"/>
      <c r="I593" s="20">
        <v>96184931473</v>
      </c>
      <c r="J593" s="16"/>
      <c r="K593" s="20">
        <v>249376579</v>
      </c>
      <c r="L593" s="16"/>
      <c r="M593" s="20">
        <v>95935554894</v>
      </c>
      <c r="N593" s="16"/>
      <c r="O593" s="16"/>
    </row>
    <row r="594" spans="1:15" ht="21.75" customHeight="1" x14ac:dyDescent="0.2">
      <c r="A594" s="7" t="s">
        <v>452</v>
      </c>
      <c r="C594" s="20">
        <v>-1310684931</v>
      </c>
      <c r="D594" s="16"/>
      <c r="E594" s="20">
        <v>-25271579</v>
      </c>
      <c r="F594" s="16"/>
      <c r="G594" s="20">
        <v>-1285413352</v>
      </c>
      <c r="H594" s="16"/>
      <c r="I594" s="20">
        <v>41941917792</v>
      </c>
      <c r="J594" s="16"/>
      <c r="K594" s="20">
        <v>0</v>
      </c>
      <c r="L594" s="16"/>
      <c r="M594" s="20">
        <v>41941917792</v>
      </c>
      <c r="N594" s="16"/>
      <c r="O594" s="16"/>
    </row>
    <row r="595" spans="1:15" ht="21.75" customHeight="1" x14ac:dyDescent="0.2">
      <c r="A595" s="7" t="s">
        <v>503</v>
      </c>
      <c r="C595" s="20">
        <v>0</v>
      </c>
      <c r="D595" s="16"/>
      <c r="E595" s="20">
        <v>0</v>
      </c>
      <c r="F595" s="16"/>
      <c r="G595" s="20">
        <v>0</v>
      </c>
      <c r="H595" s="16"/>
      <c r="I595" s="20">
        <v>22931506837</v>
      </c>
      <c r="J595" s="16"/>
      <c r="K595" s="20">
        <v>0</v>
      </c>
      <c r="L595" s="16"/>
      <c r="M595" s="20">
        <v>22931506837</v>
      </c>
      <c r="N595" s="16"/>
      <c r="O595" s="16"/>
    </row>
    <row r="596" spans="1:15" ht="21.75" customHeight="1" x14ac:dyDescent="0.2">
      <c r="A596" s="7" t="s">
        <v>393</v>
      </c>
      <c r="C596" s="20">
        <v>13315068480</v>
      </c>
      <c r="D596" s="16"/>
      <c r="E596" s="20">
        <v>-328074</v>
      </c>
      <c r="F596" s="16"/>
      <c r="G596" s="20">
        <v>13315396554</v>
      </c>
      <c r="H596" s="16"/>
      <c r="I596" s="20">
        <v>27961643808</v>
      </c>
      <c r="J596" s="16"/>
      <c r="K596" s="20">
        <v>328074</v>
      </c>
      <c r="L596" s="16"/>
      <c r="M596" s="20">
        <v>27961315734</v>
      </c>
      <c r="N596" s="16"/>
      <c r="O596" s="16"/>
    </row>
    <row r="597" spans="1:15" ht="21.75" customHeight="1" x14ac:dyDescent="0.2">
      <c r="A597" s="7" t="s">
        <v>483</v>
      </c>
      <c r="C597" s="20">
        <v>25394520542</v>
      </c>
      <c r="D597" s="16"/>
      <c r="E597" s="20">
        <v>-6219535</v>
      </c>
      <c r="F597" s="16"/>
      <c r="G597" s="20">
        <v>25400740077</v>
      </c>
      <c r="H597" s="16"/>
      <c r="I597" s="20">
        <v>45054794510</v>
      </c>
      <c r="J597" s="16"/>
      <c r="K597" s="20">
        <v>105874549</v>
      </c>
      <c r="L597" s="16"/>
      <c r="M597" s="20">
        <v>44948919961</v>
      </c>
      <c r="N597" s="16"/>
      <c r="O597" s="16"/>
    </row>
    <row r="598" spans="1:15" ht="21.75" customHeight="1" x14ac:dyDescent="0.2">
      <c r="A598" s="7" t="s">
        <v>452</v>
      </c>
      <c r="C598" s="20">
        <v>25394520542</v>
      </c>
      <c r="D598" s="16"/>
      <c r="E598" s="20">
        <v>0</v>
      </c>
      <c r="F598" s="16"/>
      <c r="G598" s="20">
        <v>25394520542</v>
      </c>
      <c r="H598" s="16"/>
      <c r="I598" s="20">
        <v>44235616428</v>
      </c>
      <c r="J598" s="16"/>
      <c r="K598" s="20">
        <v>122669795</v>
      </c>
      <c r="L598" s="16"/>
      <c r="M598" s="20">
        <v>44112946633</v>
      </c>
      <c r="N598" s="16"/>
      <c r="O598" s="16"/>
    </row>
    <row r="599" spans="1:15" ht="21.75" customHeight="1" x14ac:dyDescent="0.2">
      <c r="A599" s="7" t="s">
        <v>494</v>
      </c>
      <c r="C599" s="20">
        <v>16052054789</v>
      </c>
      <c r="D599" s="16"/>
      <c r="E599" s="20">
        <v>-6849054</v>
      </c>
      <c r="F599" s="16"/>
      <c r="G599" s="20">
        <v>16058903843</v>
      </c>
      <c r="H599" s="16"/>
      <c r="I599" s="20">
        <v>27443835607</v>
      </c>
      <c r="J599" s="16"/>
      <c r="K599" s="20">
        <v>0</v>
      </c>
      <c r="L599" s="16"/>
      <c r="M599" s="20">
        <v>27443835607</v>
      </c>
      <c r="N599" s="16"/>
      <c r="O599" s="16"/>
    </row>
    <row r="600" spans="1:15" ht="21.75" customHeight="1" x14ac:dyDescent="0.2">
      <c r="A600" s="7" t="s">
        <v>495</v>
      </c>
      <c r="C600" s="20">
        <v>26328767108</v>
      </c>
      <c r="D600" s="16"/>
      <c r="E600" s="20">
        <v>-3930627</v>
      </c>
      <c r="F600" s="16"/>
      <c r="G600" s="20">
        <v>26332697735</v>
      </c>
      <c r="H600" s="16"/>
      <c r="I600" s="20">
        <v>43315068468</v>
      </c>
      <c r="J600" s="16"/>
      <c r="K600" s="20">
        <v>153294442</v>
      </c>
      <c r="L600" s="16"/>
      <c r="M600" s="20">
        <v>43161774026</v>
      </c>
      <c r="N600" s="16"/>
      <c r="O600" s="16"/>
    </row>
    <row r="601" spans="1:15" ht="21.75" customHeight="1" x14ac:dyDescent="0.2">
      <c r="A601" s="7" t="s">
        <v>436</v>
      </c>
      <c r="C601" s="20">
        <v>25073972602</v>
      </c>
      <c r="D601" s="16"/>
      <c r="E601" s="20">
        <v>6641074</v>
      </c>
      <c r="F601" s="16"/>
      <c r="G601" s="20">
        <v>25067331528</v>
      </c>
      <c r="H601" s="16"/>
      <c r="I601" s="20">
        <v>39961643819</v>
      </c>
      <c r="J601" s="16"/>
      <c r="K601" s="20">
        <v>132821489</v>
      </c>
      <c r="L601" s="16"/>
      <c r="M601" s="20">
        <v>39828822330</v>
      </c>
      <c r="N601" s="16"/>
      <c r="O601" s="16"/>
    </row>
    <row r="602" spans="1:15" ht="21.75" customHeight="1" x14ac:dyDescent="0.2">
      <c r="A602" s="7" t="s">
        <v>496</v>
      </c>
      <c r="C602" s="20">
        <v>12287671235</v>
      </c>
      <c r="D602" s="16"/>
      <c r="E602" s="20">
        <v>-155371736</v>
      </c>
      <c r="F602" s="16"/>
      <c r="G602" s="20">
        <v>12443042971</v>
      </c>
      <c r="H602" s="16"/>
      <c r="I602" s="20">
        <v>27032876711</v>
      </c>
      <c r="J602" s="16"/>
      <c r="K602" s="20">
        <v>0</v>
      </c>
      <c r="L602" s="16"/>
      <c r="M602" s="20">
        <v>27032876711</v>
      </c>
      <c r="N602" s="16"/>
      <c r="O602" s="16"/>
    </row>
    <row r="603" spans="1:15" ht="21.75" customHeight="1" x14ac:dyDescent="0.2">
      <c r="A603" s="7" t="s">
        <v>497</v>
      </c>
      <c r="C603" s="20">
        <v>22879452050</v>
      </c>
      <c r="D603" s="16"/>
      <c r="E603" s="20">
        <v>-157899678</v>
      </c>
      <c r="F603" s="16"/>
      <c r="G603" s="20">
        <v>23037351728</v>
      </c>
      <c r="H603" s="16"/>
      <c r="I603" s="20">
        <v>36805479444</v>
      </c>
      <c r="J603" s="16"/>
      <c r="K603" s="20">
        <v>0</v>
      </c>
      <c r="L603" s="16"/>
      <c r="M603" s="20">
        <v>36805479444</v>
      </c>
      <c r="N603" s="16"/>
      <c r="O603" s="16"/>
    </row>
    <row r="604" spans="1:15" ht="21.75" customHeight="1" x14ac:dyDescent="0.2">
      <c r="A604" s="7" t="s">
        <v>493</v>
      </c>
      <c r="C604" s="20">
        <v>142260273951</v>
      </c>
      <c r="D604" s="16"/>
      <c r="E604" s="20">
        <v>-582785955</v>
      </c>
      <c r="F604" s="16"/>
      <c r="G604" s="20">
        <v>142843059906</v>
      </c>
      <c r="H604" s="16"/>
      <c r="I604" s="20">
        <v>221671232843</v>
      </c>
      <c r="J604" s="16"/>
      <c r="K604" s="20">
        <v>350347639</v>
      </c>
      <c r="L604" s="16"/>
      <c r="M604" s="20">
        <v>221320885204</v>
      </c>
      <c r="N604" s="16"/>
      <c r="O604" s="16"/>
    </row>
    <row r="605" spans="1:15" ht="21.75" customHeight="1" x14ac:dyDescent="0.2">
      <c r="A605" s="7" t="s">
        <v>498</v>
      </c>
      <c r="C605" s="20">
        <v>17202739722</v>
      </c>
      <c r="D605" s="16"/>
      <c r="E605" s="20">
        <v>-157899678</v>
      </c>
      <c r="F605" s="16"/>
      <c r="G605" s="20">
        <v>17360639400</v>
      </c>
      <c r="H605" s="16"/>
      <c r="I605" s="20">
        <v>31128767116</v>
      </c>
      <c r="J605" s="16"/>
      <c r="K605" s="20">
        <v>0</v>
      </c>
      <c r="L605" s="16"/>
      <c r="M605" s="20">
        <v>31128767116</v>
      </c>
      <c r="N605" s="16"/>
      <c r="O605" s="16"/>
    </row>
    <row r="606" spans="1:15" ht="21.75" customHeight="1" x14ac:dyDescent="0.2">
      <c r="A606" s="7" t="s">
        <v>496</v>
      </c>
      <c r="C606" s="20">
        <v>13516438353</v>
      </c>
      <c r="D606" s="16"/>
      <c r="E606" s="20">
        <v>-157899678</v>
      </c>
      <c r="F606" s="16"/>
      <c r="G606" s="20">
        <v>13674338031</v>
      </c>
      <c r="H606" s="16"/>
      <c r="I606" s="20">
        <v>27442465747</v>
      </c>
      <c r="J606" s="16"/>
      <c r="K606" s="20">
        <v>0</v>
      </c>
      <c r="L606" s="16"/>
      <c r="M606" s="20">
        <v>27442465747</v>
      </c>
      <c r="N606" s="16"/>
      <c r="O606" s="16"/>
    </row>
    <row r="607" spans="1:15" ht="21.75" customHeight="1" x14ac:dyDescent="0.2">
      <c r="A607" s="7" t="s">
        <v>499</v>
      </c>
      <c r="C607" s="20">
        <v>11465753403</v>
      </c>
      <c r="D607" s="16"/>
      <c r="E607" s="20">
        <v>2015744</v>
      </c>
      <c r="F607" s="16"/>
      <c r="G607" s="20">
        <v>11463737659</v>
      </c>
      <c r="H607" s="16"/>
      <c r="I607" s="20">
        <v>17753424624</v>
      </c>
      <c r="J607" s="16"/>
      <c r="K607" s="20">
        <v>9597946</v>
      </c>
      <c r="L607" s="16"/>
      <c r="M607" s="20">
        <v>17743826678</v>
      </c>
      <c r="N607" s="16"/>
      <c r="O607" s="16"/>
    </row>
    <row r="608" spans="1:15" ht="21.75" customHeight="1" x14ac:dyDescent="0.2">
      <c r="A608" s="7" t="s">
        <v>500</v>
      </c>
      <c r="C608" s="20">
        <v>50136986295</v>
      </c>
      <c r="D608" s="16"/>
      <c r="E608" s="20">
        <v>-342702447</v>
      </c>
      <c r="F608" s="16"/>
      <c r="G608" s="20">
        <v>50479688742</v>
      </c>
      <c r="H608" s="16"/>
      <c r="I608" s="20">
        <v>73643835609</v>
      </c>
      <c r="J608" s="16"/>
      <c r="K608" s="20">
        <v>0</v>
      </c>
      <c r="L608" s="16"/>
      <c r="M608" s="20">
        <v>73643835609</v>
      </c>
      <c r="N608" s="16"/>
      <c r="O608" s="16"/>
    </row>
    <row r="609" spans="1:15" ht="21.75" customHeight="1" x14ac:dyDescent="0.2">
      <c r="A609" s="7" t="s">
        <v>501</v>
      </c>
      <c r="C609" s="20">
        <v>13254794533</v>
      </c>
      <c r="D609" s="16"/>
      <c r="E609" s="20">
        <v>-49792809</v>
      </c>
      <c r="F609" s="16"/>
      <c r="G609" s="20">
        <v>13304587342</v>
      </c>
      <c r="H609" s="16"/>
      <c r="I609" s="20">
        <v>18775342475</v>
      </c>
      <c r="J609" s="16"/>
      <c r="K609" s="20">
        <v>0</v>
      </c>
      <c r="L609" s="16"/>
      <c r="M609" s="20">
        <v>18775342475</v>
      </c>
      <c r="N609" s="16"/>
      <c r="O609" s="16"/>
    </row>
    <row r="610" spans="1:15" ht="21.75" customHeight="1" x14ac:dyDescent="0.2">
      <c r="A610" s="7" t="s">
        <v>502</v>
      </c>
      <c r="C610" s="20">
        <v>8527123275</v>
      </c>
      <c r="D610" s="16"/>
      <c r="E610" s="20">
        <v>-86450547</v>
      </c>
      <c r="F610" s="16"/>
      <c r="G610" s="20">
        <v>8613573822</v>
      </c>
      <c r="H610" s="16"/>
      <c r="I610" s="20">
        <v>14268493130</v>
      </c>
      <c r="J610" s="16"/>
      <c r="K610" s="20">
        <v>0</v>
      </c>
      <c r="L610" s="16"/>
      <c r="M610" s="20">
        <v>14268493130</v>
      </c>
      <c r="N610" s="16"/>
      <c r="O610" s="16"/>
    </row>
    <row r="611" spans="1:15" ht="21.75" customHeight="1" x14ac:dyDescent="0.2">
      <c r="A611" s="7" t="s">
        <v>436</v>
      </c>
      <c r="C611" s="20">
        <v>33123287650</v>
      </c>
      <c r="D611" s="16"/>
      <c r="E611" s="20">
        <v>-1</v>
      </c>
      <c r="F611" s="16"/>
      <c r="G611" s="20">
        <v>33123287651</v>
      </c>
      <c r="H611" s="16"/>
      <c r="I611" s="20">
        <v>45945205450</v>
      </c>
      <c r="J611" s="16"/>
      <c r="K611" s="20">
        <v>171217694</v>
      </c>
      <c r="L611" s="16"/>
      <c r="M611" s="20">
        <v>45773987756</v>
      </c>
      <c r="N611" s="16"/>
      <c r="O611" s="16"/>
    </row>
    <row r="612" spans="1:15" ht="21.75" customHeight="1" x14ac:dyDescent="0.2">
      <c r="A612" s="7" t="s">
        <v>503</v>
      </c>
      <c r="C612" s="20">
        <v>34520547947</v>
      </c>
      <c r="D612" s="16"/>
      <c r="E612" s="20">
        <v>-113742605</v>
      </c>
      <c r="F612" s="16"/>
      <c r="G612" s="20">
        <v>34634290552</v>
      </c>
      <c r="H612" s="16"/>
      <c r="I612" s="20">
        <v>49315068491</v>
      </c>
      <c r="J612" s="16"/>
      <c r="K612" s="20">
        <v>0</v>
      </c>
      <c r="L612" s="16"/>
      <c r="M612" s="20">
        <v>49315068491</v>
      </c>
      <c r="N612" s="16"/>
      <c r="O612" s="16"/>
    </row>
    <row r="613" spans="1:15" ht="21.75" customHeight="1" x14ac:dyDescent="0.2">
      <c r="A613" s="7" t="s">
        <v>504</v>
      </c>
      <c r="C613" s="20">
        <v>27184931487</v>
      </c>
      <c r="D613" s="16"/>
      <c r="E613" s="20">
        <v>-230433471</v>
      </c>
      <c r="F613" s="16"/>
      <c r="G613" s="20">
        <v>27415364958</v>
      </c>
      <c r="H613" s="16"/>
      <c r="I613" s="20">
        <v>40130136957</v>
      </c>
      <c r="J613" s="16"/>
      <c r="K613" s="20">
        <v>0</v>
      </c>
      <c r="L613" s="16"/>
      <c r="M613" s="20">
        <v>40130136957</v>
      </c>
      <c r="N613" s="16"/>
      <c r="O613" s="16"/>
    </row>
    <row r="614" spans="1:15" ht="21.75" customHeight="1" x14ac:dyDescent="0.2">
      <c r="A614" s="7" t="s">
        <v>505</v>
      </c>
      <c r="C614" s="20">
        <v>27184931487</v>
      </c>
      <c r="D614" s="16"/>
      <c r="E614" s="20">
        <v>-230433471</v>
      </c>
      <c r="F614" s="16"/>
      <c r="G614" s="20">
        <v>27415364958</v>
      </c>
      <c r="H614" s="16"/>
      <c r="I614" s="20">
        <v>40130136957</v>
      </c>
      <c r="J614" s="16"/>
      <c r="K614" s="20">
        <v>0</v>
      </c>
      <c r="L614" s="16"/>
      <c r="M614" s="20">
        <v>40130136957</v>
      </c>
      <c r="N614" s="16"/>
      <c r="O614" s="16"/>
    </row>
    <row r="615" spans="1:15" ht="21.75" customHeight="1" x14ac:dyDescent="0.2">
      <c r="A615" s="7" t="s">
        <v>436</v>
      </c>
      <c r="C615" s="20">
        <v>27602739698</v>
      </c>
      <c r="D615" s="16"/>
      <c r="E615" s="20">
        <v>0</v>
      </c>
      <c r="F615" s="16"/>
      <c r="G615" s="20">
        <v>27602739698</v>
      </c>
      <c r="H615" s="16"/>
      <c r="I615" s="20">
        <v>36506849278</v>
      </c>
      <c r="J615" s="16"/>
      <c r="K615" s="20">
        <v>131232625</v>
      </c>
      <c r="L615" s="16"/>
      <c r="M615" s="20">
        <v>36375616653</v>
      </c>
      <c r="N615" s="16"/>
      <c r="O615" s="16"/>
    </row>
    <row r="616" spans="1:15" ht="21.75" customHeight="1" x14ac:dyDescent="0.2">
      <c r="A616" s="7" t="s">
        <v>459</v>
      </c>
      <c r="C616" s="20">
        <v>22601123283</v>
      </c>
      <c r="D616" s="16"/>
      <c r="E616" s="20">
        <v>0</v>
      </c>
      <c r="F616" s="16"/>
      <c r="G616" s="20">
        <v>22601123283</v>
      </c>
      <c r="H616" s="16"/>
      <c r="I616" s="20">
        <v>29162739720</v>
      </c>
      <c r="J616" s="16"/>
      <c r="K616" s="20">
        <v>116159495</v>
      </c>
      <c r="L616" s="16"/>
      <c r="M616" s="20">
        <v>29046580225</v>
      </c>
      <c r="N616" s="16"/>
      <c r="O616" s="16"/>
    </row>
    <row r="617" spans="1:15" ht="21.75" customHeight="1" x14ac:dyDescent="0.2">
      <c r="A617" s="7" t="s">
        <v>507</v>
      </c>
      <c r="C617" s="20">
        <v>158730864046</v>
      </c>
      <c r="D617" s="16"/>
      <c r="E617" s="20">
        <v>85141803</v>
      </c>
      <c r="F617" s="16"/>
      <c r="G617" s="20">
        <v>158645722243</v>
      </c>
      <c r="H617" s="16"/>
      <c r="I617" s="20">
        <v>166555521580</v>
      </c>
      <c r="J617" s="16"/>
      <c r="K617" s="20">
        <v>255425409</v>
      </c>
      <c r="L617" s="16"/>
      <c r="M617" s="20">
        <v>166300096171</v>
      </c>
      <c r="N617" s="16"/>
      <c r="O617" s="16"/>
    </row>
    <row r="618" spans="1:15" ht="21.75" customHeight="1" x14ac:dyDescent="0.2">
      <c r="A618" s="7" t="s">
        <v>452</v>
      </c>
      <c r="C618" s="20">
        <v>63486301355</v>
      </c>
      <c r="D618" s="16"/>
      <c r="E618" s="20">
        <v>0</v>
      </c>
      <c r="F618" s="16"/>
      <c r="G618" s="20">
        <v>63486301355</v>
      </c>
      <c r="H618" s="16"/>
      <c r="I618" s="20">
        <v>67582191765</v>
      </c>
      <c r="J618" s="16"/>
      <c r="K618" s="20">
        <v>95044747</v>
      </c>
      <c r="L618" s="16"/>
      <c r="M618" s="20">
        <v>67487147018</v>
      </c>
      <c r="N618" s="16"/>
      <c r="O618" s="16"/>
    </row>
    <row r="619" spans="1:15" ht="21.75" customHeight="1" x14ac:dyDescent="0.2">
      <c r="A619" s="7" t="s">
        <v>508</v>
      </c>
      <c r="C619" s="20">
        <v>11465753403</v>
      </c>
      <c r="D619" s="16"/>
      <c r="E619" s="20">
        <v>2040337</v>
      </c>
      <c r="F619" s="16"/>
      <c r="G619" s="20">
        <v>11463713066</v>
      </c>
      <c r="H619" s="16"/>
      <c r="I619" s="20">
        <v>11835616416</v>
      </c>
      <c r="J619" s="16"/>
      <c r="K619" s="20">
        <v>2313732</v>
      </c>
      <c r="L619" s="16"/>
      <c r="M619" s="20">
        <v>11833302684</v>
      </c>
      <c r="N619" s="16"/>
      <c r="O619" s="16"/>
    </row>
    <row r="620" spans="1:15" ht="21.75" customHeight="1" x14ac:dyDescent="0.2">
      <c r="A620" s="7" t="s">
        <v>459</v>
      </c>
      <c r="C620" s="20">
        <v>21458369849</v>
      </c>
      <c r="D620" s="16"/>
      <c r="E620" s="20">
        <v>127383429</v>
      </c>
      <c r="F620" s="16"/>
      <c r="G620" s="20">
        <v>21330986420</v>
      </c>
      <c r="H620" s="16"/>
      <c r="I620" s="20">
        <v>22150575328</v>
      </c>
      <c r="J620" s="16"/>
      <c r="K620" s="20">
        <v>143986587</v>
      </c>
      <c r="L620" s="16"/>
      <c r="M620" s="20">
        <v>22006588741</v>
      </c>
      <c r="N620" s="16"/>
      <c r="O620" s="16"/>
    </row>
    <row r="621" spans="1:15" ht="21.75" customHeight="1" x14ac:dyDescent="0.2">
      <c r="A621" s="7" t="s">
        <v>483</v>
      </c>
      <c r="C621" s="20">
        <v>39812054769</v>
      </c>
      <c r="D621" s="16"/>
      <c r="E621" s="20">
        <v>130026591</v>
      </c>
      <c r="F621" s="16"/>
      <c r="G621" s="20">
        <v>39682028178</v>
      </c>
      <c r="H621" s="16"/>
      <c r="I621" s="20">
        <v>39812054769</v>
      </c>
      <c r="J621" s="16"/>
      <c r="K621" s="20">
        <v>130026591</v>
      </c>
      <c r="L621" s="16"/>
      <c r="M621" s="20">
        <v>39682028178</v>
      </c>
      <c r="N621" s="16"/>
      <c r="O621" s="16"/>
    </row>
    <row r="622" spans="1:15" ht="21.75" customHeight="1" x14ac:dyDescent="0.2">
      <c r="A622" s="7" t="s">
        <v>509</v>
      </c>
      <c r="C622" s="20">
        <v>21298630132</v>
      </c>
      <c r="D622" s="16"/>
      <c r="E622" s="20">
        <v>86881000</v>
      </c>
      <c r="F622" s="16"/>
      <c r="G622" s="20">
        <v>21211749132</v>
      </c>
      <c r="H622" s="16"/>
      <c r="I622" s="20">
        <v>21298630132</v>
      </c>
      <c r="J622" s="16"/>
      <c r="K622" s="20">
        <v>86881000</v>
      </c>
      <c r="L622" s="16"/>
      <c r="M622" s="20">
        <v>21211749132</v>
      </c>
      <c r="N622" s="16"/>
      <c r="O622" s="16"/>
    </row>
    <row r="623" spans="1:15" ht="21.75" customHeight="1" x14ac:dyDescent="0.2">
      <c r="A623" s="7" t="s">
        <v>459</v>
      </c>
      <c r="C623" s="20">
        <v>44727123272</v>
      </c>
      <c r="D623" s="16"/>
      <c r="E623" s="20">
        <v>177214217</v>
      </c>
      <c r="F623" s="16"/>
      <c r="G623" s="20">
        <v>44549909055</v>
      </c>
      <c r="H623" s="16"/>
      <c r="I623" s="20">
        <v>44727123272</v>
      </c>
      <c r="J623" s="16"/>
      <c r="K623" s="20">
        <v>177214217</v>
      </c>
      <c r="L623" s="16"/>
      <c r="M623" s="20">
        <v>44549909055</v>
      </c>
      <c r="N623" s="16"/>
      <c r="O623" s="16"/>
    </row>
    <row r="624" spans="1:15" ht="21.75" customHeight="1" x14ac:dyDescent="0.2">
      <c r="A624" s="7" t="s">
        <v>493</v>
      </c>
      <c r="C624" s="20">
        <v>25394520547</v>
      </c>
      <c r="D624" s="16"/>
      <c r="E624" s="20">
        <v>171379152</v>
      </c>
      <c r="F624" s="16"/>
      <c r="G624" s="20">
        <v>25223141395</v>
      </c>
      <c r="H624" s="16"/>
      <c r="I624" s="20">
        <v>25394520547</v>
      </c>
      <c r="J624" s="16"/>
      <c r="K624" s="20">
        <v>171379152</v>
      </c>
      <c r="L624" s="16"/>
      <c r="M624" s="20">
        <v>25223141395</v>
      </c>
      <c r="N624" s="16"/>
      <c r="O624" s="16"/>
    </row>
    <row r="625" spans="1:15" ht="21.75" customHeight="1" x14ac:dyDescent="0.2">
      <c r="A625" s="7" t="s">
        <v>484</v>
      </c>
      <c r="C625" s="20">
        <v>32273972584</v>
      </c>
      <c r="D625" s="16"/>
      <c r="E625" s="20">
        <v>126595672</v>
      </c>
      <c r="F625" s="16"/>
      <c r="G625" s="20">
        <v>32147376912</v>
      </c>
      <c r="H625" s="16"/>
      <c r="I625" s="20">
        <v>32273972584</v>
      </c>
      <c r="J625" s="16"/>
      <c r="K625" s="20">
        <v>126595672</v>
      </c>
      <c r="L625" s="16"/>
      <c r="M625" s="20">
        <v>32147376912</v>
      </c>
      <c r="N625" s="16"/>
      <c r="O625" s="16"/>
    </row>
    <row r="626" spans="1:15" ht="21.75" customHeight="1" x14ac:dyDescent="0.2">
      <c r="A626" s="7" t="s">
        <v>500</v>
      </c>
      <c r="C626" s="20">
        <v>12493150674</v>
      </c>
      <c r="D626" s="16"/>
      <c r="E626" s="20">
        <v>122016664</v>
      </c>
      <c r="F626" s="16"/>
      <c r="G626" s="20">
        <v>12371134010</v>
      </c>
      <c r="H626" s="16"/>
      <c r="I626" s="20">
        <v>12493150674</v>
      </c>
      <c r="J626" s="16"/>
      <c r="K626" s="20">
        <v>122016664</v>
      </c>
      <c r="L626" s="16"/>
      <c r="M626" s="20">
        <v>12371134010</v>
      </c>
      <c r="N626" s="16"/>
      <c r="O626" s="16"/>
    </row>
    <row r="627" spans="1:15" ht="21.75" customHeight="1" x14ac:dyDescent="0.2">
      <c r="A627" s="7" t="s">
        <v>484</v>
      </c>
      <c r="C627" s="20">
        <v>64799342464</v>
      </c>
      <c r="D627" s="16"/>
      <c r="E627" s="20">
        <v>412162995</v>
      </c>
      <c r="F627" s="16"/>
      <c r="G627" s="20">
        <v>64387179469</v>
      </c>
      <c r="H627" s="16"/>
      <c r="I627" s="20">
        <v>64799342464</v>
      </c>
      <c r="J627" s="16"/>
      <c r="K627" s="20">
        <v>412162995</v>
      </c>
      <c r="L627" s="16"/>
      <c r="M627" s="20">
        <v>64387179469</v>
      </c>
      <c r="N627" s="16"/>
      <c r="O627" s="16"/>
    </row>
    <row r="628" spans="1:15" ht="21.75" customHeight="1" x14ac:dyDescent="0.2">
      <c r="A628" s="7" t="s">
        <v>452</v>
      </c>
      <c r="C628" s="20">
        <v>8601369861</v>
      </c>
      <c r="D628" s="16"/>
      <c r="E628" s="20">
        <v>165844735</v>
      </c>
      <c r="F628" s="16"/>
      <c r="G628" s="20">
        <v>8435525126</v>
      </c>
      <c r="H628" s="16"/>
      <c r="I628" s="20">
        <v>8601369861</v>
      </c>
      <c r="J628" s="16"/>
      <c r="K628" s="20">
        <v>165844735</v>
      </c>
      <c r="L628" s="16"/>
      <c r="M628" s="20">
        <v>8435525126</v>
      </c>
      <c r="N628" s="16"/>
      <c r="O628" s="16"/>
    </row>
    <row r="629" spans="1:15" ht="21.75" customHeight="1" x14ac:dyDescent="0.2">
      <c r="A629" s="7" t="s">
        <v>459</v>
      </c>
      <c r="C629" s="20">
        <v>9830136984</v>
      </c>
      <c r="D629" s="16"/>
      <c r="E629" s="20">
        <v>197275720</v>
      </c>
      <c r="F629" s="16"/>
      <c r="G629" s="20">
        <v>9632861264</v>
      </c>
      <c r="H629" s="16"/>
      <c r="I629" s="20">
        <v>9830136984</v>
      </c>
      <c r="J629" s="16"/>
      <c r="K629" s="20">
        <v>197275720</v>
      </c>
      <c r="L629" s="16"/>
      <c r="M629" s="20">
        <v>9632861264</v>
      </c>
      <c r="N629" s="16"/>
      <c r="O629" s="16"/>
    </row>
    <row r="630" spans="1:15" ht="21.75" customHeight="1" x14ac:dyDescent="0.2">
      <c r="A630" s="7" t="s">
        <v>500</v>
      </c>
      <c r="C630" s="20">
        <v>7890410958</v>
      </c>
      <c r="D630" s="16"/>
      <c r="E630" s="20">
        <v>158867335</v>
      </c>
      <c r="F630" s="16"/>
      <c r="G630" s="20">
        <v>7731543623</v>
      </c>
      <c r="H630" s="16"/>
      <c r="I630" s="20">
        <v>7890410958</v>
      </c>
      <c r="J630" s="16"/>
      <c r="K630" s="20">
        <v>158867335</v>
      </c>
      <c r="L630" s="16"/>
      <c r="M630" s="20">
        <v>7731543623</v>
      </c>
      <c r="N630" s="16"/>
      <c r="O630" s="16"/>
    </row>
    <row r="631" spans="1:15" ht="21.75" customHeight="1" x14ac:dyDescent="0.2">
      <c r="A631" s="7" t="s">
        <v>436</v>
      </c>
      <c r="C631" s="20">
        <v>2564383560</v>
      </c>
      <c r="D631" s="16"/>
      <c r="E631" s="20">
        <v>44868084</v>
      </c>
      <c r="F631" s="16"/>
      <c r="G631" s="20">
        <v>2519515476</v>
      </c>
      <c r="H631" s="16"/>
      <c r="I631" s="20">
        <v>2564383560</v>
      </c>
      <c r="J631" s="16"/>
      <c r="K631" s="20">
        <v>44868084</v>
      </c>
      <c r="L631" s="16"/>
      <c r="M631" s="20">
        <v>2519515476</v>
      </c>
      <c r="N631" s="16"/>
      <c r="O631" s="16"/>
    </row>
    <row r="632" spans="1:15" ht="21.75" customHeight="1" x14ac:dyDescent="0.2">
      <c r="A632" s="7" t="s">
        <v>510</v>
      </c>
      <c r="C632" s="20">
        <v>4710273970</v>
      </c>
      <c r="D632" s="16"/>
      <c r="E632" s="20">
        <v>98230214</v>
      </c>
      <c r="F632" s="16"/>
      <c r="G632" s="20">
        <v>4612043756</v>
      </c>
      <c r="H632" s="16"/>
      <c r="I632" s="20">
        <v>4710273970</v>
      </c>
      <c r="J632" s="16"/>
      <c r="K632" s="20">
        <v>98230214</v>
      </c>
      <c r="L632" s="16"/>
      <c r="M632" s="20">
        <v>4612043756</v>
      </c>
      <c r="N632" s="16"/>
      <c r="O632" s="16"/>
    </row>
    <row r="633" spans="1:15" ht="21.75" customHeight="1" x14ac:dyDescent="0.2">
      <c r="A633" s="7" t="s">
        <v>493</v>
      </c>
      <c r="C633" s="20">
        <v>15780821916</v>
      </c>
      <c r="D633" s="16"/>
      <c r="E633" s="20">
        <v>364913557</v>
      </c>
      <c r="F633" s="16"/>
      <c r="G633" s="20">
        <v>15415908359</v>
      </c>
      <c r="H633" s="16"/>
      <c r="I633" s="20">
        <v>15780821916</v>
      </c>
      <c r="J633" s="16"/>
      <c r="K633" s="20">
        <v>364913557</v>
      </c>
      <c r="L633" s="16"/>
      <c r="M633" s="20">
        <v>15415908359</v>
      </c>
      <c r="N633" s="16"/>
      <c r="O633" s="16"/>
    </row>
    <row r="634" spans="1:15" ht="21.75" customHeight="1" x14ac:dyDescent="0.2">
      <c r="A634" s="9" t="s">
        <v>483</v>
      </c>
      <c r="C634" s="22">
        <v>1818575342</v>
      </c>
      <c r="D634" s="16"/>
      <c r="E634" s="22">
        <v>42199868</v>
      </c>
      <c r="F634" s="16"/>
      <c r="G634" s="22">
        <v>1776375474</v>
      </c>
      <c r="H634" s="16"/>
      <c r="I634" s="22">
        <v>1818575342</v>
      </c>
      <c r="J634" s="16"/>
      <c r="K634" s="22">
        <v>42199868</v>
      </c>
      <c r="L634" s="16"/>
      <c r="M634" s="22">
        <v>1776375474</v>
      </c>
      <c r="N634" s="16"/>
      <c r="O634" s="16"/>
    </row>
    <row r="635" spans="1:15" ht="21.75" customHeight="1" x14ac:dyDescent="0.2">
      <c r="A635" s="12" t="s">
        <v>65</v>
      </c>
      <c r="C635" s="24">
        <v>4506680425339</v>
      </c>
      <c r="D635" s="16"/>
      <c r="E635" s="24">
        <v>-2078089510</v>
      </c>
      <c r="F635" s="16"/>
      <c r="G635" s="24">
        <v>4508758514849</v>
      </c>
      <c r="H635" s="16"/>
      <c r="I635" s="24">
        <v>56943333367659</v>
      </c>
      <c r="J635" s="16"/>
      <c r="K635" s="24">
        <v>12785327221</v>
      </c>
      <c r="L635" s="16"/>
      <c r="M635" s="24">
        <v>56930548040438</v>
      </c>
      <c r="N635" s="16"/>
      <c r="O635" s="16"/>
    </row>
    <row r="639" spans="1:15" x14ac:dyDescent="0.2">
      <c r="K639" s="31"/>
    </row>
    <row r="642" spans="5:5" x14ac:dyDescent="0.2">
      <c r="E642" s="31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U164"/>
  <sheetViews>
    <sheetView rightToLeft="1" topLeftCell="A163" zoomScale="85" zoomScaleNormal="85" workbookViewId="0">
      <selection activeCell="S1" sqref="S1:W1048576"/>
    </sheetView>
  </sheetViews>
  <sheetFormatPr defaultRowHeight="12.75" x14ac:dyDescent="0.2"/>
  <cols>
    <col min="1" max="1" width="40.28515625" customWidth="1"/>
    <col min="2" max="2" width="1.28515625" customWidth="1"/>
    <col min="3" max="3" width="17.7109375" customWidth="1"/>
    <col min="4" max="4" width="1.28515625" customWidth="1"/>
    <col min="5" max="5" width="20.85546875" bestFit="1" customWidth="1"/>
    <col min="6" max="6" width="1.28515625" customWidth="1"/>
    <col min="7" max="7" width="19.85546875" bestFit="1" customWidth="1"/>
    <col min="8" max="8" width="1.28515625" customWidth="1"/>
    <col min="9" max="9" width="21.85546875" bestFit="1" customWidth="1"/>
    <col min="10" max="10" width="1.28515625" customWidth="1"/>
    <col min="11" max="11" width="15.85546875" bestFit="1" customWidth="1"/>
    <col min="12" max="12" width="1.28515625" customWidth="1"/>
    <col min="13" max="13" width="21" bestFit="1" customWidth="1"/>
    <col min="14" max="14" width="1.28515625" customWidth="1"/>
    <col min="15" max="15" width="21.140625" bestFit="1" customWidth="1"/>
    <col min="16" max="16" width="1.28515625" customWidth="1"/>
    <col min="17" max="17" width="24" customWidth="1"/>
    <col min="18" max="18" width="0.28515625" customWidth="1"/>
    <col min="21" max="21" width="16.42578125" bestFit="1" customWidth="1"/>
  </cols>
  <sheetData>
    <row r="1" spans="1:21" ht="29.1" customHeight="1" x14ac:dyDescent="0.2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</row>
    <row r="2" spans="1:21" ht="21.75" customHeight="1" x14ac:dyDescent="0.2">
      <c r="A2" s="111" t="s">
        <v>511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</row>
    <row r="3" spans="1:21" ht="21.75" customHeight="1" x14ac:dyDescent="0.2">
      <c r="A3" s="111" t="s">
        <v>2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</row>
    <row r="4" spans="1:21" ht="14.45" customHeight="1" x14ac:dyDescent="0.2"/>
    <row r="5" spans="1:21" ht="14.45" customHeight="1" x14ac:dyDescent="0.2">
      <c r="A5" s="112" t="s">
        <v>811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</row>
    <row r="6" spans="1:21" ht="19.5" customHeight="1" x14ac:dyDescent="0.2">
      <c r="A6" s="108" t="s">
        <v>514</v>
      </c>
      <c r="C6" s="108" t="s">
        <v>529</v>
      </c>
      <c r="D6" s="108"/>
      <c r="E6" s="108"/>
      <c r="F6" s="108"/>
      <c r="G6" s="108"/>
      <c r="H6" s="108"/>
      <c r="I6" s="108"/>
      <c r="K6" s="108" t="s">
        <v>530</v>
      </c>
      <c r="L6" s="108"/>
      <c r="M6" s="108"/>
      <c r="N6" s="108"/>
      <c r="O6" s="108"/>
      <c r="P6" s="108"/>
      <c r="Q6" s="108"/>
    </row>
    <row r="7" spans="1:21" ht="29.1" customHeight="1" x14ac:dyDescent="0.2">
      <c r="A7" s="108"/>
      <c r="C7" s="15" t="s">
        <v>13</v>
      </c>
      <c r="D7" s="3"/>
      <c r="E7" s="15" t="s">
        <v>812</v>
      </c>
      <c r="F7" s="3"/>
      <c r="G7" s="15" t="s">
        <v>813</v>
      </c>
      <c r="H7" s="3"/>
      <c r="I7" s="15" t="s">
        <v>814</v>
      </c>
      <c r="K7" s="15" t="s">
        <v>13</v>
      </c>
      <c r="L7" s="3"/>
      <c r="M7" s="15" t="s">
        <v>812</v>
      </c>
      <c r="N7" s="3"/>
      <c r="O7" s="15" t="s">
        <v>813</v>
      </c>
      <c r="P7" s="3"/>
      <c r="Q7" s="15" t="s">
        <v>814</v>
      </c>
    </row>
    <row r="8" spans="1:21" ht="29.1" customHeight="1" x14ac:dyDescent="0.2">
      <c r="A8" s="136" t="s">
        <v>20</v>
      </c>
      <c r="C8" s="20">
        <v>6521802868</v>
      </c>
      <c r="D8" s="16"/>
      <c r="E8" s="20">
        <v>2529513851368</v>
      </c>
      <c r="F8" s="16"/>
      <c r="G8" s="20">
        <f>2012439258748+502964019998</f>
        <v>2515403278746</v>
      </c>
      <c r="H8" s="16"/>
      <c r="I8" s="20">
        <f t="shared" ref="I8:I39" si="0">E8-G8</f>
        <v>14110572622</v>
      </c>
      <c r="J8" s="16"/>
      <c r="K8" s="20"/>
      <c r="L8" s="16"/>
      <c r="M8" s="56">
        <v>2927863307874</v>
      </c>
      <c r="N8" s="16"/>
      <c r="O8" s="20">
        <v>2381156548124</v>
      </c>
      <c r="P8" s="16"/>
      <c r="Q8" s="20">
        <f t="shared" ref="Q8:Q39" si="1">M8-O8</f>
        <v>546706759750</v>
      </c>
    </row>
    <row r="9" spans="1:21" ht="29.1" customHeight="1" x14ac:dyDescent="0.2">
      <c r="A9" s="136" t="s">
        <v>27</v>
      </c>
      <c r="C9" s="20">
        <v>442144000</v>
      </c>
      <c r="D9" s="16"/>
      <c r="E9" s="20">
        <v>1574128273654</v>
      </c>
      <c r="F9" s="16"/>
      <c r="G9" s="20">
        <v>1474687600430</v>
      </c>
      <c r="H9" s="16"/>
      <c r="I9" s="20">
        <f t="shared" si="0"/>
        <v>99440673224</v>
      </c>
      <c r="J9" s="16"/>
      <c r="K9" s="20"/>
      <c r="L9" s="16"/>
      <c r="M9" s="56">
        <v>1574128273654</v>
      </c>
      <c r="N9" s="16"/>
      <c r="O9" s="20">
        <f>G9</f>
        <v>1474687600430</v>
      </c>
      <c r="P9" s="16"/>
      <c r="Q9" s="20">
        <f t="shared" si="1"/>
        <v>99440673224</v>
      </c>
    </row>
    <row r="10" spans="1:21" ht="29.1" customHeight="1" x14ac:dyDescent="0.2">
      <c r="A10" s="136" t="s">
        <v>34</v>
      </c>
      <c r="C10" s="20">
        <v>77380228</v>
      </c>
      <c r="D10" s="16"/>
      <c r="E10" s="20">
        <v>149224442349</v>
      </c>
      <c r="F10" s="16"/>
      <c r="G10" s="20">
        <v>158997564205</v>
      </c>
      <c r="H10" s="16"/>
      <c r="I10" s="20">
        <f t="shared" si="0"/>
        <v>-9773121856</v>
      </c>
      <c r="J10" s="16"/>
      <c r="K10" s="20"/>
      <c r="L10" s="16"/>
      <c r="M10" s="20">
        <v>425044989003</v>
      </c>
      <c r="N10" s="16"/>
      <c r="O10" s="20">
        <v>433302265491</v>
      </c>
      <c r="P10" s="16"/>
      <c r="Q10" s="20">
        <f t="shared" si="1"/>
        <v>-8257276488</v>
      </c>
      <c r="U10" s="49"/>
    </row>
    <row r="11" spans="1:21" ht="29.1" customHeight="1" x14ac:dyDescent="0.2">
      <c r="A11" s="136" t="s">
        <v>64</v>
      </c>
      <c r="C11" s="20">
        <v>40200000</v>
      </c>
      <c r="D11" s="16"/>
      <c r="E11" s="20">
        <v>139893750051</v>
      </c>
      <c r="F11" s="16"/>
      <c r="G11" s="20">
        <v>138554430331</v>
      </c>
      <c r="H11" s="16"/>
      <c r="I11" s="20">
        <f t="shared" si="0"/>
        <v>1339319720</v>
      </c>
      <c r="J11" s="16"/>
      <c r="K11" s="20"/>
      <c r="L11" s="16"/>
      <c r="M11" s="20">
        <v>139893750051</v>
      </c>
      <c r="N11" s="16"/>
      <c r="O11" s="20">
        <v>138554430331</v>
      </c>
      <c r="P11" s="16"/>
      <c r="Q11" s="20">
        <f t="shared" si="1"/>
        <v>1339319720</v>
      </c>
      <c r="U11" s="49"/>
    </row>
    <row r="12" spans="1:21" ht="29.1" customHeight="1" x14ac:dyDescent="0.2">
      <c r="A12" s="136" t="s">
        <v>56</v>
      </c>
      <c r="C12" s="20">
        <v>29755746</v>
      </c>
      <c r="D12" s="16"/>
      <c r="E12" s="20">
        <v>30822121142</v>
      </c>
      <c r="F12" s="16"/>
      <c r="G12" s="20">
        <v>31464063078</v>
      </c>
      <c r="H12" s="16"/>
      <c r="I12" s="20">
        <f t="shared" si="0"/>
        <v>-641941936</v>
      </c>
      <c r="J12" s="16"/>
      <c r="K12" s="20"/>
      <c r="L12" s="16"/>
      <c r="M12" s="20">
        <v>360845216901</v>
      </c>
      <c r="N12" s="16"/>
      <c r="O12" s="20">
        <v>360842323306</v>
      </c>
      <c r="P12" s="16"/>
      <c r="Q12" s="20">
        <f t="shared" si="1"/>
        <v>2893595</v>
      </c>
      <c r="U12" s="49"/>
    </row>
    <row r="13" spans="1:21" ht="29.1" customHeight="1" x14ac:dyDescent="0.2">
      <c r="A13" s="136" t="s">
        <v>54</v>
      </c>
      <c r="C13" s="20">
        <v>25000000</v>
      </c>
      <c r="D13" s="16"/>
      <c r="E13" s="20">
        <v>59667851250</v>
      </c>
      <c r="F13" s="16"/>
      <c r="G13" s="20">
        <v>69545731799</v>
      </c>
      <c r="H13" s="16"/>
      <c r="I13" s="20">
        <f t="shared" si="0"/>
        <v>-9877880549</v>
      </c>
      <c r="J13" s="16"/>
      <c r="K13" s="20"/>
      <c r="L13" s="16"/>
      <c r="M13" s="20">
        <v>854787338891</v>
      </c>
      <c r="N13" s="16"/>
      <c r="O13" s="20">
        <v>855436622622</v>
      </c>
      <c r="P13" s="16"/>
      <c r="Q13" s="20">
        <f t="shared" si="1"/>
        <v>-649283731</v>
      </c>
      <c r="U13" s="49"/>
    </row>
    <row r="14" spans="1:21" ht="29.1" customHeight="1" x14ac:dyDescent="0.2">
      <c r="A14" s="136" t="s">
        <v>40</v>
      </c>
      <c r="C14" s="20">
        <v>19000000</v>
      </c>
      <c r="D14" s="16"/>
      <c r="E14" s="20">
        <v>158696676000</v>
      </c>
      <c r="F14" s="16"/>
      <c r="G14" s="20">
        <f>162585564837-2425502956</f>
        <v>160160061881</v>
      </c>
      <c r="H14" s="16"/>
      <c r="I14" s="20">
        <f t="shared" si="0"/>
        <v>-1463385881</v>
      </c>
      <c r="J14" s="16"/>
      <c r="K14" s="20"/>
      <c r="L14" s="16"/>
      <c r="M14" s="20">
        <v>158696676000</v>
      </c>
      <c r="N14" s="16"/>
      <c r="O14" s="20">
        <v>162585564837</v>
      </c>
      <c r="P14" s="16"/>
      <c r="Q14" s="20">
        <f t="shared" si="1"/>
        <v>-3888888837</v>
      </c>
    </row>
    <row r="15" spans="1:21" ht="29.1" customHeight="1" x14ac:dyDescent="0.2">
      <c r="A15" s="136" t="s">
        <v>44</v>
      </c>
      <c r="C15" s="20">
        <v>10600000</v>
      </c>
      <c r="D15" s="16"/>
      <c r="E15" s="20">
        <v>99995466032</v>
      </c>
      <c r="F15" s="16"/>
      <c r="G15" s="20">
        <v>110160563728</v>
      </c>
      <c r="H15" s="16"/>
      <c r="I15" s="20">
        <f t="shared" si="0"/>
        <v>-10165097696</v>
      </c>
      <c r="J15" s="16"/>
      <c r="K15" s="20"/>
      <c r="L15" s="16"/>
      <c r="M15" s="20">
        <v>643536610035</v>
      </c>
      <c r="N15" s="16"/>
      <c r="O15" s="20">
        <v>643024976822</v>
      </c>
      <c r="P15" s="16"/>
      <c r="Q15" s="20">
        <f t="shared" si="1"/>
        <v>511633213</v>
      </c>
    </row>
    <row r="16" spans="1:21" ht="29.1" customHeight="1" x14ac:dyDescent="0.2">
      <c r="A16" s="136" t="s">
        <v>19</v>
      </c>
      <c r="C16" s="20">
        <v>10331052</v>
      </c>
      <c r="D16" s="16"/>
      <c r="E16" s="20">
        <v>39373578595</v>
      </c>
      <c r="F16" s="16"/>
      <c r="G16" s="20">
        <f>43071654645-4501640309</f>
        <v>38570014336</v>
      </c>
      <c r="H16" s="16"/>
      <c r="I16" s="20">
        <f t="shared" si="0"/>
        <v>803564259</v>
      </c>
      <c r="J16" s="16"/>
      <c r="K16" s="20"/>
      <c r="L16" s="16"/>
      <c r="M16" s="20">
        <v>39373578595</v>
      </c>
      <c r="N16" s="16"/>
      <c r="O16" s="20">
        <v>43071654645</v>
      </c>
      <c r="P16" s="16"/>
      <c r="Q16" s="20">
        <f t="shared" si="1"/>
        <v>-3698076050</v>
      </c>
    </row>
    <row r="17" spans="1:17" ht="29.1" customHeight="1" x14ac:dyDescent="0.2">
      <c r="A17" s="136" t="s">
        <v>53</v>
      </c>
      <c r="C17" s="20">
        <v>8805000</v>
      </c>
      <c r="D17" s="16"/>
      <c r="E17" s="20">
        <v>99337752519</v>
      </c>
      <c r="F17" s="16"/>
      <c r="G17" s="20">
        <v>123820730442</v>
      </c>
      <c r="H17" s="16"/>
      <c r="I17" s="20">
        <f t="shared" si="0"/>
        <v>-24482977923</v>
      </c>
      <c r="J17" s="16"/>
      <c r="K17" s="20"/>
      <c r="L17" s="16"/>
      <c r="M17" s="20">
        <v>506763130046</v>
      </c>
      <c r="N17" s="16"/>
      <c r="O17" s="20">
        <v>629694549011</v>
      </c>
      <c r="P17" s="16"/>
      <c r="Q17" s="20">
        <f t="shared" si="1"/>
        <v>-122931418965</v>
      </c>
    </row>
    <row r="18" spans="1:17" ht="29.1" customHeight="1" x14ac:dyDescent="0.2">
      <c r="A18" s="136" t="s">
        <v>43</v>
      </c>
      <c r="C18" s="20">
        <v>7519459</v>
      </c>
      <c r="D18" s="16"/>
      <c r="E18" s="20">
        <v>168699438323</v>
      </c>
      <c r="F18" s="16"/>
      <c r="G18" s="20">
        <f>194708787396+2509127057</f>
        <v>197217914453</v>
      </c>
      <c r="H18" s="16"/>
      <c r="I18" s="20">
        <f t="shared" si="0"/>
        <v>-28518476130</v>
      </c>
      <c r="J18" s="16"/>
      <c r="K18" s="20"/>
      <c r="L18" s="16"/>
      <c r="M18" s="20">
        <v>168699438323</v>
      </c>
      <c r="N18" s="16"/>
      <c r="O18" s="20">
        <v>194708787396</v>
      </c>
      <c r="P18" s="16"/>
      <c r="Q18" s="20">
        <f t="shared" si="1"/>
        <v>-26009349073</v>
      </c>
    </row>
    <row r="19" spans="1:17" ht="29.1" customHeight="1" x14ac:dyDescent="0.2">
      <c r="A19" s="136" t="s">
        <v>39</v>
      </c>
      <c r="C19" s="20">
        <v>4000000</v>
      </c>
      <c r="D19" s="16"/>
      <c r="E19" s="20">
        <v>23321706177</v>
      </c>
      <c r="F19" s="16"/>
      <c r="G19" s="20">
        <f>25419506380-2803631052</f>
        <v>22615875328</v>
      </c>
      <c r="H19" s="16"/>
      <c r="I19" s="20">
        <f t="shared" si="0"/>
        <v>705830849</v>
      </c>
      <c r="J19" s="16"/>
      <c r="K19" s="20"/>
      <c r="L19" s="16"/>
      <c r="M19" s="20">
        <v>23321706177</v>
      </c>
      <c r="N19" s="16"/>
      <c r="O19" s="20">
        <v>25419506380</v>
      </c>
      <c r="P19" s="16"/>
      <c r="Q19" s="20">
        <f t="shared" si="1"/>
        <v>-2097800203</v>
      </c>
    </row>
    <row r="20" spans="1:17" ht="29.1" customHeight="1" x14ac:dyDescent="0.2">
      <c r="A20" s="136" t="s">
        <v>63</v>
      </c>
      <c r="C20" s="20">
        <v>3027000</v>
      </c>
      <c r="D20" s="16"/>
      <c r="E20" s="20">
        <v>30089893500</v>
      </c>
      <c r="F20" s="16"/>
      <c r="G20" s="20">
        <v>30296841710</v>
      </c>
      <c r="H20" s="16"/>
      <c r="I20" s="20">
        <f t="shared" si="0"/>
        <v>-206948210</v>
      </c>
      <c r="J20" s="16"/>
      <c r="K20" s="20"/>
      <c r="L20" s="16"/>
      <c r="M20" s="20">
        <v>30089893500</v>
      </c>
      <c r="N20" s="16"/>
      <c r="O20" s="20">
        <v>30296841710</v>
      </c>
      <c r="P20" s="16"/>
      <c r="Q20" s="20">
        <f t="shared" si="1"/>
        <v>-206948210</v>
      </c>
    </row>
    <row r="21" spans="1:17" ht="29.1" customHeight="1" x14ac:dyDescent="0.2">
      <c r="A21" s="136" t="s">
        <v>60</v>
      </c>
      <c r="C21" s="20">
        <v>722000</v>
      </c>
      <c r="D21" s="16"/>
      <c r="E21" s="20">
        <v>10033503321</v>
      </c>
      <c r="F21" s="16"/>
      <c r="G21" s="20">
        <v>13815043601</v>
      </c>
      <c r="H21" s="16"/>
      <c r="I21" s="20">
        <f t="shared" si="0"/>
        <v>-3781540280</v>
      </c>
      <c r="J21" s="16"/>
      <c r="K21" s="20"/>
      <c r="L21" s="16"/>
      <c r="M21" s="20">
        <v>27084934438</v>
      </c>
      <c r="N21" s="16"/>
      <c r="O21" s="20">
        <v>31915525990</v>
      </c>
      <c r="P21" s="16"/>
      <c r="Q21" s="20">
        <f t="shared" si="1"/>
        <v>-4830591552</v>
      </c>
    </row>
    <row r="22" spans="1:17" ht="29.1" customHeight="1" x14ac:dyDescent="0.2">
      <c r="A22" s="136" t="s">
        <v>38</v>
      </c>
      <c r="C22" s="20">
        <v>669300</v>
      </c>
      <c r="D22" s="16"/>
      <c r="E22" s="20">
        <v>6731182412</v>
      </c>
      <c r="F22" s="16"/>
      <c r="G22" s="20">
        <v>7755483497</v>
      </c>
      <c r="H22" s="16"/>
      <c r="I22" s="20">
        <f t="shared" si="0"/>
        <v>-1024301085</v>
      </c>
      <c r="J22" s="16"/>
      <c r="K22" s="20"/>
      <c r="L22" s="16"/>
      <c r="M22" s="20">
        <v>349944914822</v>
      </c>
      <c r="N22" s="16"/>
      <c r="O22" s="20">
        <v>346735953827</v>
      </c>
      <c r="P22" s="16"/>
      <c r="Q22" s="20">
        <f t="shared" si="1"/>
        <v>3208960995</v>
      </c>
    </row>
    <row r="23" spans="1:17" ht="29.1" customHeight="1" x14ac:dyDescent="0.2">
      <c r="A23" s="136" t="s">
        <v>541</v>
      </c>
      <c r="C23" s="20">
        <v>0</v>
      </c>
      <c r="D23" s="16"/>
      <c r="E23" s="20">
        <v>0</v>
      </c>
      <c r="F23" s="16"/>
      <c r="G23" s="20">
        <v>0</v>
      </c>
      <c r="H23" s="16"/>
      <c r="I23" s="20">
        <f t="shared" si="0"/>
        <v>0</v>
      </c>
      <c r="J23" s="16"/>
      <c r="K23" s="20">
        <v>1200000</v>
      </c>
      <c r="L23" s="16"/>
      <c r="M23" s="20">
        <v>645337275</v>
      </c>
      <c r="N23" s="16"/>
      <c r="O23" s="20">
        <v>641394648</v>
      </c>
      <c r="P23" s="16"/>
      <c r="Q23" s="20">
        <f t="shared" si="1"/>
        <v>3942627</v>
      </c>
    </row>
    <row r="24" spans="1:17" ht="29.1" customHeight="1" x14ac:dyDescent="0.2">
      <c r="A24" s="136" t="s">
        <v>546</v>
      </c>
      <c r="C24" s="20">
        <v>0</v>
      </c>
      <c r="D24" s="16"/>
      <c r="E24" s="20">
        <v>0</v>
      </c>
      <c r="F24" s="16"/>
      <c r="G24" s="20">
        <v>0</v>
      </c>
      <c r="H24" s="16"/>
      <c r="I24" s="20">
        <f t="shared" si="0"/>
        <v>0</v>
      </c>
      <c r="J24" s="16"/>
      <c r="K24" s="20">
        <v>81690204</v>
      </c>
      <c r="L24" s="16"/>
      <c r="M24" s="20">
        <v>164342384522</v>
      </c>
      <c r="N24" s="16"/>
      <c r="O24" s="20">
        <v>165910246715</v>
      </c>
      <c r="P24" s="16"/>
      <c r="Q24" s="20">
        <f t="shared" si="1"/>
        <v>-1567862193</v>
      </c>
    </row>
    <row r="25" spans="1:17" ht="29.1" customHeight="1" x14ac:dyDescent="0.2">
      <c r="A25" s="136" t="s">
        <v>45</v>
      </c>
      <c r="C25" s="20">
        <v>0</v>
      </c>
      <c r="D25" s="16"/>
      <c r="E25" s="20">
        <v>0</v>
      </c>
      <c r="F25" s="16"/>
      <c r="G25" s="20">
        <v>0</v>
      </c>
      <c r="H25" s="16"/>
      <c r="I25" s="20">
        <f t="shared" si="0"/>
        <v>0</v>
      </c>
      <c r="J25" s="16"/>
      <c r="K25" s="20">
        <v>37117635</v>
      </c>
      <c r="L25" s="16"/>
      <c r="M25" s="20">
        <v>189807127585</v>
      </c>
      <c r="N25" s="16"/>
      <c r="O25" s="20">
        <v>193427793947</v>
      </c>
      <c r="P25" s="16"/>
      <c r="Q25" s="20">
        <f t="shared" si="1"/>
        <v>-3620666362</v>
      </c>
    </row>
    <row r="26" spans="1:17" ht="29.1" customHeight="1" x14ac:dyDescent="0.2">
      <c r="A26" s="136" t="s">
        <v>545</v>
      </c>
      <c r="C26" s="20">
        <v>0</v>
      </c>
      <c r="D26" s="16"/>
      <c r="E26" s="20">
        <v>0</v>
      </c>
      <c r="F26" s="16"/>
      <c r="G26" s="20">
        <v>0</v>
      </c>
      <c r="H26" s="16"/>
      <c r="I26" s="20">
        <f t="shared" si="0"/>
        <v>0</v>
      </c>
      <c r="J26" s="16"/>
      <c r="K26" s="20">
        <v>108994627</v>
      </c>
      <c r="L26" s="16"/>
      <c r="M26" s="20">
        <v>869164242756</v>
      </c>
      <c r="N26" s="16"/>
      <c r="O26" s="20">
        <v>840169553504</v>
      </c>
      <c r="P26" s="16"/>
      <c r="Q26" s="20">
        <f t="shared" si="1"/>
        <v>28994689252</v>
      </c>
    </row>
    <row r="27" spans="1:17" ht="29.1" customHeight="1" x14ac:dyDescent="0.2">
      <c r="A27" s="136" t="s">
        <v>48</v>
      </c>
      <c r="C27" s="20">
        <v>0</v>
      </c>
      <c r="D27" s="16"/>
      <c r="E27" s="20">
        <v>0</v>
      </c>
      <c r="F27" s="16"/>
      <c r="G27" s="20">
        <v>0</v>
      </c>
      <c r="H27" s="16"/>
      <c r="I27" s="20">
        <f t="shared" si="0"/>
        <v>0</v>
      </c>
      <c r="J27" s="16"/>
      <c r="K27" s="20">
        <v>46848252</v>
      </c>
      <c r="L27" s="16"/>
      <c r="M27" s="20">
        <v>943865195809</v>
      </c>
      <c r="N27" s="16"/>
      <c r="O27" s="20">
        <v>919595969917</v>
      </c>
      <c r="P27" s="16"/>
      <c r="Q27" s="20">
        <f t="shared" si="1"/>
        <v>24269225892</v>
      </c>
    </row>
    <row r="28" spans="1:17" ht="29.1" customHeight="1" x14ac:dyDescent="0.2">
      <c r="A28" s="136" t="s">
        <v>49</v>
      </c>
      <c r="C28" s="20">
        <v>0</v>
      </c>
      <c r="D28" s="16"/>
      <c r="E28" s="20">
        <v>0</v>
      </c>
      <c r="F28" s="16"/>
      <c r="G28" s="20">
        <v>0</v>
      </c>
      <c r="H28" s="16"/>
      <c r="I28" s="20">
        <f t="shared" si="0"/>
        <v>0</v>
      </c>
      <c r="J28" s="16"/>
      <c r="K28" s="20">
        <v>25014515</v>
      </c>
      <c r="L28" s="16"/>
      <c r="M28" s="20">
        <v>278426354716</v>
      </c>
      <c r="N28" s="16"/>
      <c r="O28" s="20">
        <v>276049437727</v>
      </c>
      <c r="P28" s="16"/>
      <c r="Q28" s="20">
        <f t="shared" si="1"/>
        <v>2376916989</v>
      </c>
    </row>
    <row r="29" spans="1:17" ht="29.1" customHeight="1" x14ac:dyDescent="0.2">
      <c r="A29" s="136" t="s">
        <v>548</v>
      </c>
      <c r="C29" s="20">
        <v>0</v>
      </c>
      <c r="D29" s="16"/>
      <c r="E29" s="20">
        <v>0</v>
      </c>
      <c r="F29" s="16"/>
      <c r="G29" s="20">
        <v>0</v>
      </c>
      <c r="H29" s="16"/>
      <c r="I29" s="20">
        <f t="shared" si="0"/>
        <v>0</v>
      </c>
      <c r="J29" s="16"/>
      <c r="K29" s="20">
        <v>1574960</v>
      </c>
      <c r="L29" s="16"/>
      <c r="M29" s="20">
        <v>3405382215</v>
      </c>
      <c r="N29" s="16"/>
      <c r="O29" s="20">
        <v>3382169356</v>
      </c>
      <c r="P29" s="16"/>
      <c r="Q29" s="20">
        <f t="shared" si="1"/>
        <v>23212859</v>
      </c>
    </row>
    <row r="30" spans="1:17" ht="29.1" customHeight="1" x14ac:dyDescent="0.2">
      <c r="A30" s="136" t="s">
        <v>540</v>
      </c>
      <c r="C30" s="20">
        <v>0</v>
      </c>
      <c r="D30" s="16"/>
      <c r="E30" s="20">
        <v>0</v>
      </c>
      <c r="F30" s="16"/>
      <c r="G30" s="20">
        <v>0</v>
      </c>
      <c r="H30" s="16"/>
      <c r="I30" s="20">
        <f t="shared" si="0"/>
        <v>0</v>
      </c>
      <c r="J30" s="16"/>
      <c r="K30" s="20">
        <v>174144675</v>
      </c>
      <c r="L30" s="16"/>
      <c r="M30" s="20">
        <v>331460659197</v>
      </c>
      <c r="N30" s="16"/>
      <c r="O30" s="20">
        <v>325585189211</v>
      </c>
      <c r="P30" s="16"/>
      <c r="Q30" s="20">
        <f t="shared" si="1"/>
        <v>5875469986</v>
      </c>
    </row>
    <row r="31" spans="1:17" ht="29.1" customHeight="1" x14ac:dyDescent="0.2">
      <c r="A31" s="136" t="s">
        <v>23</v>
      </c>
      <c r="C31" s="20">
        <v>0</v>
      </c>
      <c r="D31" s="16"/>
      <c r="E31" s="20">
        <v>0</v>
      </c>
      <c r="F31" s="16"/>
      <c r="G31" s="20">
        <v>0</v>
      </c>
      <c r="H31" s="16"/>
      <c r="I31" s="20">
        <f t="shared" si="0"/>
        <v>0</v>
      </c>
      <c r="J31" s="16"/>
      <c r="K31" s="20">
        <v>156384078</v>
      </c>
      <c r="L31" s="16"/>
      <c r="M31" s="20">
        <v>554217405600</v>
      </c>
      <c r="N31" s="16"/>
      <c r="O31" s="20">
        <v>565716725315</v>
      </c>
      <c r="P31" s="16"/>
      <c r="Q31" s="20">
        <f t="shared" si="1"/>
        <v>-11499319715</v>
      </c>
    </row>
    <row r="32" spans="1:17" ht="29.1" customHeight="1" x14ac:dyDescent="0.2">
      <c r="A32" s="136" t="s">
        <v>24</v>
      </c>
      <c r="C32" s="20">
        <v>0</v>
      </c>
      <c r="D32" s="16"/>
      <c r="E32" s="20">
        <v>0</v>
      </c>
      <c r="F32" s="16"/>
      <c r="G32" s="20">
        <v>0</v>
      </c>
      <c r="H32" s="16"/>
      <c r="I32" s="20">
        <f t="shared" si="0"/>
        <v>0</v>
      </c>
      <c r="J32" s="16"/>
      <c r="K32" s="20">
        <v>2</v>
      </c>
      <c r="L32" s="16"/>
      <c r="M32" s="20">
        <v>2</v>
      </c>
      <c r="N32" s="16"/>
      <c r="O32" s="20">
        <v>12200</v>
      </c>
      <c r="P32" s="16"/>
      <c r="Q32" s="20">
        <f t="shared" si="1"/>
        <v>-12198</v>
      </c>
    </row>
    <row r="33" spans="1:17" ht="29.1" customHeight="1" x14ac:dyDescent="0.2">
      <c r="A33" s="136" t="s">
        <v>544</v>
      </c>
      <c r="C33" s="20">
        <v>0</v>
      </c>
      <c r="D33" s="16"/>
      <c r="E33" s="20">
        <v>0</v>
      </c>
      <c r="F33" s="16"/>
      <c r="G33" s="20">
        <v>0</v>
      </c>
      <c r="H33" s="16"/>
      <c r="I33" s="20">
        <f t="shared" si="0"/>
        <v>0</v>
      </c>
      <c r="J33" s="16"/>
      <c r="K33" s="20">
        <v>692173910</v>
      </c>
      <c r="L33" s="16"/>
      <c r="M33" s="20">
        <v>1340525060499</v>
      </c>
      <c r="N33" s="16"/>
      <c r="O33" s="20">
        <v>1327939387994</v>
      </c>
      <c r="P33" s="16"/>
      <c r="Q33" s="20">
        <f t="shared" si="1"/>
        <v>12585672505</v>
      </c>
    </row>
    <row r="34" spans="1:17" ht="29.1" customHeight="1" x14ac:dyDescent="0.2">
      <c r="A34" s="136" t="s">
        <v>552</v>
      </c>
      <c r="C34" s="20">
        <v>0</v>
      </c>
      <c r="D34" s="16"/>
      <c r="E34" s="20">
        <v>0</v>
      </c>
      <c r="F34" s="16"/>
      <c r="G34" s="20">
        <v>0</v>
      </c>
      <c r="H34" s="16"/>
      <c r="I34" s="20">
        <f t="shared" si="0"/>
        <v>0</v>
      </c>
      <c r="J34" s="16"/>
      <c r="K34" s="20">
        <v>55000000</v>
      </c>
      <c r="L34" s="16"/>
      <c r="M34" s="20">
        <v>135695959663</v>
      </c>
      <c r="N34" s="16"/>
      <c r="O34" s="20">
        <v>135044549165</v>
      </c>
      <c r="P34" s="16"/>
      <c r="Q34" s="20">
        <f t="shared" si="1"/>
        <v>651410498</v>
      </c>
    </row>
    <row r="35" spans="1:17" ht="29.1" customHeight="1" x14ac:dyDescent="0.2">
      <c r="A35" s="136" t="s">
        <v>25</v>
      </c>
      <c r="C35" s="20">
        <v>0</v>
      </c>
      <c r="D35" s="16"/>
      <c r="E35" s="20">
        <v>0</v>
      </c>
      <c r="F35" s="16"/>
      <c r="G35" s="20">
        <v>0</v>
      </c>
      <c r="H35" s="16"/>
      <c r="I35" s="20">
        <f t="shared" si="0"/>
        <v>0</v>
      </c>
      <c r="J35" s="16"/>
      <c r="K35" s="20">
        <v>87875329</v>
      </c>
      <c r="L35" s="16"/>
      <c r="M35" s="20">
        <v>409442593158</v>
      </c>
      <c r="N35" s="16"/>
      <c r="O35" s="20">
        <v>431009673235</v>
      </c>
      <c r="P35" s="16"/>
      <c r="Q35" s="20">
        <f t="shared" si="1"/>
        <v>-21567080077</v>
      </c>
    </row>
    <row r="36" spans="1:17" ht="29.1" customHeight="1" x14ac:dyDescent="0.2">
      <c r="A36" s="136" t="s">
        <v>29</v>
      </c>
      <c r="C36" s="20">
        <v>0</v>
      </c>
      <c r="D36" s="16"/>
      <c r="E36" s="20">
        <v>0</v>
      </c>
      <c r="F36" s="16"/>
      <c r="G36" s="20">
        <v>0</v>
      </c>
      <c r="H36" s="16"/>
      <c r="I36" s="20">
        <f t="shared" si="0"/>
        <v>0</v>
      </c>
      <c r="J36" s="16"/>
      <c r="K36" s="20">
        <v>60000</v>
      </c>
      <c r="L36" s="16"/>
      <c r="M36" s="20">
        <v>1488092855</v>
      </c>
      <c r="N36" s="16"/>
      <c r="O36" s="20">
        <v>1586984482</v>
      </c>
      <c r="P36" s="16"/>
      <c r="Q36" s="20">
        <f t="shared" si="1"/>
        <v>-98891627</v>
      </c>
    </row>
    <row r="37" spans="1:17" ht="29.1" customHeight="1" x14ac:dyDescent="0.2">
      <c r="A37" s="136" t="s">
        <v>539</v>
      </c>
      <c r="C37" s="20">
        <v>0</v>
      </c>
      <c r="D37" s="16"/>
      <c r="E37" s="20">
        <v>0</v>
      </c>
      <c r="F37" s="16"/>
      <c r="G37" s="20">
        <v>0</v>
      </c>
      <c r="H37" s="16"/>
      <c r="I37" s="20">
        <f t="shared" si="0"/>
        <v>0</v>
      </c>
      <c r="J37" s="16"/>
      <c r="K37" s="20">
        <v>2553000</v>
      </c>
      <c r="L37" s="16"/>
      <c r="M37" s="20">
        <v>455367566183</v>
      </c>
      <c r="N37" s="16"/>
      <c r="O37" s="20">
        <v>448408620788</v>
      </c>
      <c r="P37" s="16"/>
      <c r="Q37" s="20">
        <f t="shared" si="1"/>
        <v>6958945395</v>
      </c>
    </row>
    <row r="38" spans="1:17" ht="29.1" customHeight="1" x14ac:dyDescent="0.2">
      <c r="A38" s="136" t="s">
        <v>32</v>
      </c>
      <c r="C38" s="20">
        <v>0</v>
      </c>
      <c r="D38" s="16"/>
      <c r="E38" s="20">
        <v>0</v>
      </c>
      <c r="F38" s="16"/>
      <c r="G38" s="20">
        <v>0</v>
      </c>
      <c r="H38" s="16"/>
      <c r="I38" s="20">
        <f t="shared" si="0"/>
        <v>0</v>
      </c>
      <c r="J38" s="16"/>
      <c r="K38" s="20">
        <v>1</v>
      </c>
      <c r="L38" s="16"/>
      <c r="M38" s="20">
        <v>1</v>
      </c>
      <c r="N38" s="16"/>
      <c r="O38" s="20">
        <v>44359</v>
      </c>
      <c r="P38" s="16"/>
      <c r="Q38" s="20">
        <f t="shared" si="1"/>
        <v>-44358</v>
      </c>
    </row>
    <row r="39" spans="1:17" ht="29.1" customHeight="1" x14ac:dyDescent="0.2">
      <c r="A39" s="136" t="s">
        <v>535</v>
      </c>
      <c r="C39" s="20">
        <v>0</v>
      </c>
      <c r="D39" s="16"/>
      <c r="E39" s="20">
        <v>0</v>
      </c>
      <c r="F39" s="16"/>
      <c r="G39" s="20">
        <v>0</v>
      </c>
      <c r="H39" s="16"/>
      <c r="I39" s="20">
        <f t="shared" si="0"/>
        <v>0</v>
      </c>
      <c r="J39" s="16"/>
      <c r="K39" s="20">
        <v>1032143</v>
      </c>
      <c r="L39" s="16"/>
      <c r="M39" s="20">
        <v>13982585474</v>
      </c>
      <c r="N39" s="16"/>
      <c r="O39" s="20">
        <v>14673820055</v>
      </c>
      <c r="P39" s="16"/>
      <c r="Q39" s="20">
        <f t="shared" si="1"/>
        <v>-691234581</v>
      </c>
    </row>
    <row r="40" spans="1:17" ht="29.1" customHeight="1" x14ac:dyDescent="0.2">
      <c r="A40" s="136" t="s">
        <v>547</v>
      </c>
      <c r="C40" s="20">
        <v>0</v>
      </c>
      <c r="D40" s="16"/>
      <c r="E40" s="20">
        <v>0</v>
      </c>
      <c r="F40" s="16"/>
      <c r="G40" s="20">
        <v>0</v>
      </c>
      <c r="H40" s="16"/>
      <c r="I40" s="20">
        <f t="shared" ref="I40:I71" si="2">E40-G40</f>
        <v>0</v>
      </c>
      <c r="J40" s="16"/>
      <c r="K40" s="20">
        <v>10260000</v>
      </c>
      <c r="L40" s="16"/>
      <c r="M40" s="20">
        <v>350093881096</v>
      </c>
      <c r="N40" s="16"/>
      <c r="O40" s="20">
        <v>348371863450</v>
      </c>
      <c r="P40" s="16"/>
      <c r="Q40" s="20">
        <f t="shared" ref="Q40:Q71" si="3">M40-O40</f>
        <v>1722017646</v>
      </c>
    </row>
    <row r="41" spans="1:17" ht="29.1" customHeight="1" x14ac:dyDescent="0.2">
      <c r="A41" s="136" t="s">
        <v>35</v>
      </c>
      <c r="C41" s="20">
        <v>0</v>
      </c>
      <c r="D41" s="16"/>
      <c r="E41" s="20">
        <v>0</v>
      </c>
      <c r="F41" s="16"/>
      <c r="G41" s="20">
        <v>0</v>
      </c>
      <c r="H41" s="16"/>
      <c r="I41" s="20">
        <f t="shared" si="2"/>
        <v>0</v>
      </c>
      <c r="J41" s="16"/>
      <c r="K41" s="20">
        <v>25000001</v>
      </c>
      <c r="L41" s="16"/>
      <c r="M41" s="20">
        <v>146410772501</v>
      </c>
      <c r="N41" s="16"/>
      <c r="O41" s="20">
        <v>145911427651</v>
      </c>
      <c r="P41" s="16"/>
      <c r="Q41" s="20">
        <f t="shared" si="3"/>
        <v>499344850</v>
      </c>
    </row>
    <row r="42" spans="1:17" ht="29.1" customHeight="1" x14ac:dyDescent="0.2">
      <c r="A42" s="136" t="s">
        <v>37</v>
      </c>
      <c r="C42" s="20">
        <v>0</v>
      </c>
      <c r="D42" s="16"/>
      <c r="E42" s="20">
        <v>0</v>
      </c>
      <c r="F42" s="16"/>
      <c r="G42" s="20">
        <v>0</v>
      </c>
      <c r="H42" s="16"/>
      <c r="I42" s="20">
        <f t="shared" si="2"/>
        <v>0</v>
      </c>
      <c r="J42" s="16"/>
      <c r="K42" s="20">
        <v>16365271</v>
      </c>
      <c r="L42" s="16"/>
      <c r="M42" s="20">
        <v>78699300602</v>
      </c>
      <c r="N42" s="16"/>
      <c r="O42" s="20">
        <v>75037398143</v>
      </c>
      <c r="P42" s="16"/>
      <c r="Q42" s="20">
        <f t="shared" si="3"/>
        <v>3661902459</v>
      </c>
    </row>
    <row r="43" spans="1:17" ht="29.1" customHeight="1" x14ac:dyDescent="0.2">
      <c r="A43" s="136" t="s">
        <v>536</v>
      </c>
      <c r="C43" s="20">
        <v>0</v>
      </c>
      <c r="D43" s="16"/>
      <c r="E43" s="20">
        <v>0</v>
      </c>
      <c r="F43" s="16"/>
      <c r="G43" s="20">
        <v>0</v>
      </c>
      <c r="H43" s="16"/>
      <c r="I43" s="20">
        <f t="shared" si="2"/>
        <v>0</v>
      </c>
      <c r="J43" s="16"/>
      <c r="K43" s="20">
        <v>17000000</v>
      </c>
      <c r="L43" s="16"/>
      <c r="M43" s="20">
        <v>97864222965</v>
      </c>
      <c r="N43" s="16"/>
      <c r="O43" s="20">
        <v>95469446693</v>
      </c>
      <c r="P43" s="16"/>
      <c r="Q43" s="20">
        <f t="shared" si="3"/>
        <v>2394776272</v>
      </c>
    </row>
    <row r="44" spans="1:17" ht="29.1" customHeight="1" x14ac:dyDescent="0.2">
      <c r="A44" s="136" t="s">
        <v>61</v>
      </c>
      <c r="C44" s="20">
        <v>0</v>
      </c>
      <c r="D44" s="16"/>
      <c r="E44" s="20">
        <v>0</v>
      </c>
      <c r="F44" s="16"/>
      <c r="G44" s="20">
        <v>0</v>
      </c>
      <c r="H44" s="16"/>
      <c r="I44" s="20">
        <f t="shared" si="2"/>
        <v>0</v>
      </c>
      <c r="J44" s="16"/>
      <c r="K44" s="20">
        <v>66137145</v>
      </c>
      <c r="L44" s="16"/>
      <c r="M44" s="20">
        <v>451704721291</v>
      </c>
      <c r="N44" s="16"/>
      <c r="O44" s="20">
        <v>365677180630</v>
      </c>
      <c r="P44" s="16"/>
      <c r="Q44" s="20">
        <f t="shared" si="3"/>
        <v>86027540661</v>
      </c>
    </row>
    <row r="45" spans="1:17" ht="29.1" customHeight="1" x14ac:dyDescent="0.2">
      <c r="A45" s="136" t="s">
        <v>537</v>
      </c>
      <c r="C45" s="20">
        <v>0</v>
      </c>
      <c r="D45" s="16"/>
      <c r="E45" s="20">
        <v>0</v>
      </c>
      <c r="F45" s="16"/>
      <c r="G45" s="20">
        <v>0</v>
      </c>
      <c r="H45" s="16"/>
      <c r="I45" s="20">
        <f t="shared" si="2"/>
        <v>0</v>
      </c>
      <c r="J45" s="16"/>
      <c r="K45" s="20">
        <v>88707025</v>
      </c>
      <c r="L45" s="16"/>
      <c r="M45" s="20">
        <v>219726747594</v>
      </c>
      <c r="N45" s="16"/>
      <c r="O45" s="20">
        <v>226921429639</v>
      </c>
      <c r="P45" s="16"/>
      <c r="Q45" s="20">
        <f t="shared" si="3"/>
        <v>-7194682045</v>
      </c>
    </row>
    <row r="46" spans="1:17" ht="29.1" customHeight="1" x14ac:dyDescent="0.2">
      <c r="A46" s="136" t="s">
        <v>51</v>
      </c>
      <c r="C46" s="20">
        <v>0</v>
      </c>
      <c r="D46" s="16"/>
      <c r="E46" s="20">
        <v>0</v>
      </c>
      <c r="F46" s="16"/>
      <c r="G46" s="20">
        <v>0</v>
      </c>
      <c r="H46" s="16"/>
      <c r="I46" s="20">
        <f t="shared" si="2"/>
        <v>0</v>
      </c>
      <c r="J46" s="16"/>
      <c r="K46" s="20">
        <v>2913600</v>
      </c>
      <c r="L46" s="16"/>
      <c r="M46" s="20">
        <v>158493370561</v>
      </c>
      <c r="N46" s="16"/>
      <c r="O46" s="20">
        <v>157217084700</v>
      </c>
      <c r="P46" s="16"/>
      <c r="Q46" s="20">
        <f t="shared" si="3"/>
        <v>1276285861</v>
      </c>
    </row>
    <row r="47" spans="1:17" ht="29.1" customHeight="1" x14ac:dyDescent="0.2">
      <c r="A47" s="136" t="s">
        <v>55</v>
      </c>
      <c r="C47" s="20">
        <v>0</v>
      </c>
      <c r="D47" s="16"/>
      <c r="E47" s="20">
        <v>0</v>
      </c>
      <c r="F47" s="16"/>
      <c r="G47" s="20">
        <v>0</v>
      </c>
      <c r="H47" s="16"/>
      <c r="I47" s="20">
        <f t="shared" si="2"/>
        <v>0</v>
      </c>
      <c r="J47" s="16"/>
      <c r="K47" s="20">
        <v>107477788</v>
      </c>
      <c r="L47" s="16"/>
      <c r="M47" s="20">
        <v>161020707215</v>
      </c>
      <c r="N47" s="16"/>
      <c r="O47" s="20">
        <v>180980847915</v>
      </c>
      <c r="P47" s="16"/>
      <c r="Q47" s="20">
        <f t="shared" si="3"/>
        <v>-19960140700</v>
      </c>
    </row>
    <row r="48" spans="1:17" ht="29.1" customHeight="1" x14ac:dyDescent="0.2">
      <c r="A48" s="136" t="s">
        <v>57</v>
      </c>
      <c r="C48" s="20">
        <v>0</v>
      </c>
      <c r="D48" s="16"/>
      <c r="E48" s="20">
        <v>0</v>
      </c>
      <c r="F48" s="16"/>
      <c r="G48" s="20">
        <v>0</v>
      </c>
      <c r="H48" s="16"/>
      <c r="I48" s="20">
        <f t="shared" si="2"/>
        <v>0</v>
      </c>
      <c r="J48" s="16"/>
      <c r="K48" s="20">
        <v>73200000</v>
      </c>
      <c r="L48" s="16"/>
      <c r="M48" s="20">
        <v>276632226337</v>
      </c>
      <c r="N48" s="16"/>
      <c r="O48" s="20">
        <v>302568716149</v>
      </c>
      <c r="P48" s="16"/>
      <c r="Q48" s="20">
        <f t="shared" si="3"/>
        <v>-25936489812</v>
      </c>
    </row>
    <row r="49" spans="1:17" ht="29.1" customHeight="1" x14ac:dyDescent="0.2">
      <c r="A49" s="136" t="s">
        <v>543</v>
      </c>
      <c r="C49" s="20">
        <v>0</v>
      </c>
      <c r="D49" s="16"/>
      <c r="E49" s="20">
        <v>0</v>
      </c>
      <c r="F49" s="16"/>
      <c r="G49" s="20">
        <v>0</v>
      </c>
      <c r="H49" s="16"/>
      <c r="I49" s="20">
        <f t="shared" si="2"/>
        <v>0</v>
      </c>
      <c r="J49" s="16"/>
      <c r="K49" s="20">
        <v>165200000</v>
      </c>
      <c r="L49" s="16"/>
      <c r="M49" s="20">
        <v>218901343009</v>
      </c>
      <c r="N49" s="16"/>
      <c r="O49" s="20">
        <v>214617175186</v>
      </c>
      <c r="P49" s="16"/>
      <c r="Q49" s="20">
        <f t="shared" si="3"/>
        <v>4284167823</v>
      </c>
    </row>
    <row r="50" spans="1:17" ht="29.1" customHeight="1" x14ac:dyDescent="0.2">
      <c r="A50" s="136" t="s">
        <v>550</v>
      </c>
      <c r="C50" s="20">
        <v>0</v>
      </c>
      <c r="D50" s="16"/>
      <c r="E50" s="20">
        <v>0</v>
      </c>
      <c r="F50" s="16"/>
      <c r="G50" s="20">
        <v>0</v>
      </c>
      <c r="H50" s="16"/>
      <c r="I50" s="20">
        <f t="shared" si="2"/>
        <v>0</v>
      </c>
      <c r="J50" s="16"/>
      <c r="K50" s="20">
        <v>62076232</v>
      </c>
      <c r="L50" s="16"/>
      <c r="M50" s="20">
        <v>722958065146</v>
      </c>
      <c r="N50" s="16"/>
      <c r="O50" s="20">
        <v>804665768917</v>
      </c>
      <c r="P50" s="16"/>
      <c r="Q50" s="20">
        <f t="shared" si="3"/>
        <v>-81707703771</v>
      </c>
    </row>
    <row r="51" spans="1:17" ht="21.75" customHeight="1" x14ac:dyDescent="0.2">
      <c r="A51" s="136" t="s">
        <v>553</v>
      </c>
      <c r="C51" s="20">
        <v>0</v>
      </c>
      <c r="D51" s="16"/>
      <c r="E51" s="20">
        <v>0</v>
      </c>
      <c r="F51" s="16"/>
      <c r="G51" s="20">
        <v>0</v>
      </c>
      <c r="H51" s="16"/>
      <c r="I51" s="20">
        <f t="shared" si="2"/>
        <v>0</v>
      </c>
      <c r="J51" s="16"/>
      <c r="K51" s="20">
        <v>100000000</v>
      </c>
      <c r="L51" s="16"/>
      <c r="M51" s="20">
        <v>992700554000</v>
      </c>
      <c r="N51" s="16"/>
      <c r="O51" s="20">
        <v>1081460000428</v>
      </c>
      <c r="P51" s="16"/>
      <c r="Q51" s="20">
        <f t="shared" si="3"/>
        <v>-88759446428</v>
      </c>
    </row>
    <row r="52" spans="1:17" ht="21.75" customHeight="1" x14ac:dyDescent="0.2">
      <c r="A52" s="136" t="s">
        <v>551</v>
      </c>
      <c r="C52" s="20">
        <v>0</v>
      </c>
      <c r="D52" s="16"/>
      <c r="E52" s="20">
        <v>0</v>
      </c>
      <c r="F52" s="16"/>
      <c r="G52" s="20">
        <v>0</v>
      </c>
      <c r="H52" s="16"/>
      <c r="I52" s="20">
        <f t="shared" si="2"/>
        <v>0</v>
      </c>
      <c r="J52" s="16"/>
      <c r="K52" s="20">
        <v>9943445</v>
      </c>
      <c r="L52" s="16"/>
      <c r="M52" s="20">
        <v>46396114370</v>
      </c>
      <c r="N52" s="16"/>
      <c r="O52" s="20">
        <v>32780178307</v>
      </c>
      <c r="P52" s="16"/>
      <c r="Q52" s="20">
        <f t="shared" si="3"/>
        <v>13615936063</v>
      </c>
    </row>
    <row r="53" spans="1:17" ht="21.75" customHeight="1" x14ac:dyDescent="0.2">
      <c r="A53" s="136" t="s">
        <v>542</v>
      </c>
      <c r="C53" s="20">
        <v>0</v>
      </c>
      <c r="D53" s="16"/>
      <c r="E53" s="20">
        <v>0</v>
      </c>
      <c r="F53" s="16"/>
      <c r="G53" s="20">
        <v>0</v>
      </c>
      <c r="H53" s="16"/>
      <c r="I53" s="20">
        <f t="shared" si="2"/>
        <v>0</v>
      </c>
      <c r="J53" s="16"/>
      <c r="K53" s="20">
        <v>70000000</v>
      </c>
      <c r="L53" s="16"/>
      <c r="M53" s="20">
        <v>104462534160</v>
      </c>
      <c r="N53" s="16"/>
      <c r="O53" s="20">
        <v>104460917494</v>
      </c>
      <c r="P53" s="16"/>
      <c r="Q53" s="20">
        <f t="shared" si="3"/>
        <v>1616666</v>
      </c>
    </row>
    <row r="54" spans="1:17" ht="21.75" customHeight="1" x14ac:dyDescent="0.2">
      <c r="A54" s="136" t="s">
        <v>549</v>
      </c>
      <c r="C54" s="20">
        <v>0</v>
      </c>
      <c r="D54" s="16"/>
      <c r="E54" s="20">
        <v>0</v>
      </c>
      <c r="F54" s="16"/>
      <c r="G54" s="20">
        <v>0</v>
      </c>
      <c r="H54" s="16"/>
      <c r="I54" s="20">
        <f t="shared" si="2"/>
        <v>0</v>
      </c>
      <c r="J54" s="16"/>
      <c r="K54" s="20">
        <v>70000000</v>
      </c>
      <c r="L54" s="16"/>
      <c r="M54" s="20">
        <v>306939127856</v>
      </c>
      <c r="N54" s="16"/>
      <c r="O54" s="20">
        <v>306939127856</v>
      </c>
      <c r="P54" s="16"/>
      <c r="Q54" s="20">
        <f t="shared" si="3"/>
        <v>0</v>
      </c>
    </row>
    <row r="55" spans="1:17" ht="21.75" customHeight="1" x14ac:dyDescent="0.2">
      <c r="A55" s="136" t="s">
        <v>538</v>
      </c>
      <c r="C55" s="20">
        <v>0</v>
      </c>
      <c r="D55" s="16"/>
      <c r="E55" s="20">
        <v>0</v>
      </c>
      <c r="F55" s="16"/>
      <c r="G55" s="20">
        <v>0</v>
      </c>
      <c r="H55" s="16"/>
      <c r="I55" s="20">
        <f t="shared" si="2"/>
        <v>0</v>
      </c>
      <c r="J55" s="16"/>
      <c r="K55" s="20">
        <v>1151875534</v>
      </c>
      <c r="L55" s="16"/>
      <c r="M55" s="20">
        <v>4993837259890</v>
      </c>
      <c r="N55" s="16"/>
      <c r="O55" s="20">
        <v>4993837259890</v>
      </c>
      <c r="P55" s="16"/>
      <c r="Q55" s="20">
        <f t="shared" si="3"/>
        <v>0</v>
      </c>
    </row>
    <row r="56" spans="1:17" ht="21.75" customHeight="1" x14ac:dyDescent="0.2">
      <c r="A56" s="136" t="s">
        <v>565</v>
      </c>
      <c r="C56" s="20">
        <v>0</v>
      </c>
      <c r="D56" s="16"/>
      <c r="E56" s="20">
        <v>0</v>
      </c>
      <c r="F56" s="16"/>
      <c r="G56" s="20">
        <v>0</v>
      </c>
      <c r="H56" s="16"/>
      <c r="I56" s="20">
        <f t="shared" si="2"/>
        <v>0</v>
      </c>
      <c r="J56" s="16"/>
      <c r="K56" s="20">
        <v>24400000</v>
      </c>
      <c r="L56" s="16"/>
      <c r="M56" s="20">
        <v>301820433919</v>
      </c>
      <c r="N56" s="16"/>
      <c r="O56" s="20">
        <v>302455510732</v>
      </c>
      <c r="P56" s="16"/>
      <c r="Q56" s="20">
        <f t="shared" si="3"/>
        <v>-635076813</v>
      </c>
    </row>
    <row r="57" spans="1:17" ht="21.75" customHeight="1" x14ac:dyDescent="0.2">
      <c r="A57" s="136" t="s">
        <v>558</v>
      </c>
      <c r="C57" s="20">
        <v>0</v>
      </c>
      <c r="D57" s="16"/>
      <c r="E57" s="20">
        <v>0</v>
      </c>
      <c r="F57" s="16"/>
      <c r="G57" s="20">
        <v>0</v>
      </c>
      <c r="H57" s="16"/>
      <c r="I57" s="20">
        <f t="shared" si="2"/>
        <v>0</v>
      </c>
      <c r="J57" s="16"/>
      <c r="K57" s="20">
        <v>16428150</v>
      </c>
      <c r="L57" s="16"/>
      <c r="M57" s="20">
        <v>455415538310</v>
      </c>
      <c r="N57" s="16"/>
      <c r="O57" s="20">
        <v>423882136569</v>
      </c>
      <c r="P57" s="16"/>
      <c r="Q57" s="20">
        <f t="shared" si="3"/>
        <v>31533401741</v>
      </c>
    </row>
    <row r="58" spans="1:17" ht="21.75" customHeight="1" x14ac:dyDescent="0.2">
      <c r="A58" s="136" t="s">
        <v>560</v>
      </c>
      <c r="C58" s="20">
        <v>0</v>
      </c>
      <c r="D58" s="16"/>
      <c r="E58" s="20">
        <v>0</v>
      </c>
      <c r="F58" s="16"/>
      <c r="G58" s="20">
        <v>0</v>
      </c>
      <c r="H58" s="16"/>
      <c r="I58" s="20">
        <f t="shared" si="2"/>
        <v>0</v>
      </c>
      <c r="J58" s="16"/>
      <c r="K58" s="20">
        <v>5000000</v>
      </c>
      <c r="L58" s="16"/>
      <c r="M58" s="20">
        <v>50333520437</v>
      </c>
      <c r="N58" s="16"/>
      <c r="O58" s="20">
        <v>50251949405</v>
      </c>
      <c r="P58" s="16"/>
      <c r="Q58" s="20">
        <f t="shared" si="3"/>
        <v>81571032</v>
      </c>
    </row>
    <row r="59" spans="1:17" ht="21.75" customHeight="1" x14ac:dyDescent="0.2">
      <c r="A59" s="136" t="s">
        <v>562</v>
      </c>
      <c r="C59" s="20">
        <v>0</v>
      </c>
      <c r="D59" s="16"/>
      <c r="E59" s="20">
        <v>0</v>
      </c>
      <c r="F59" s="16"/>
      <c r="G59" s="20">
        <v>0</v>
      </c>
      <c r="H59" s="16"/>
      <c r="I59" s="20">
        <f t="shared" si="2"/>
        <v>0</v>
      </c>
      <c r="J59" s="16"/>
      <c r="K59" s="20">
        <v>5000000</v>
      </c>
      <c r="L59" s="16"/>
      <c r="M59" s="20">
        <v>49719673856</v>
      </c>
      <c r="N59" s="16"/>
      <c r="O59" s="20">
        <v>50002621779</v>
      </c>
      <c r="P59" s="16"/>
      <c r="Q59" s="20">
        <f t="shared" si="3"/>
        <v>-282947923</v>
      </c>
    </row>
    <row r="60" spans="1:17" ht="21.75" customHeight="1" x14ac:dyDescent="0.2">
      <c r="A60" s="136" t="s">
        <v>557</v>
      </c>
      <c r="C60" s="20">
        <v>0</v>
      </c>
      <c r="D60" s="16"/>
      <c r="E60" s="20">
        <v>0</v>
      </c>
      <c r="F60" s="16"/>
      <c r="G60" s="20">
        <v>0</v>
      </c>
      <c r="H60" s="16"/>
      <c r="I60" s="20">
        <f t="shared" si="2"/>
        <v>0</v>
      </c>
      <c r="J60" s="16"/>
      <c r="K60" s="20">
        <v>6000000</v>
      </c>
      <c r="L60" s="16"/>
      <c r="M60" s="20">
        <v>60316274311</v>
      </c>
      <c r="N60" s="16"/>
      <c r="O60" s="20">
        <v>60359940476</v>
      </c>
      <c r="P60" s="16"/>
      <c r="Q60" s="20">
        <f t="shared" si="3"/>
        <v>-43666165</v>
      </c>
    </row>
    <row r="61" spans="1:17" ht="21.75" customHeight="1" x14ac:dyDescent="0.2">
      <c r="A61" s="136" t="s">
        <v>102</v>
      </c>
      <c r="C61" s="20">
        <v>7554500</v>
      </c>
      <c r="D61" s="16"/>
      <c r="E61" s="20">
        <v>570636632101</v>
      </c>
      <c r="F61" s="16"/>
      <c r="G61" s="20">
        <v>554610830205</v>
      </c>
      <c r="H61" s="16"/>
      <c r="I61" s="20">
        <f t="shared" si="2"/>
        <v>16025801896</v>
      </c>
      <c r="J61" s="16"/>
      <c r="K61" s="20">
        <v>26527447</v>
      </c>
      <c r="L61" s="16"/>
      <c r="M61" s="20">
        <v>1655682457614</v>
      </c>
      <c r="N61" s="16"/>
      <c r="O61" s="20">
        <v>1580563999922</v>
      </c>
      <c r="P61" s="16"/>
      <c r="Q61" s="20">
        <f t="shared" si="3"/>
        <v>75118457692</v>
      </c>
    </row>
    <row r="62" spans="1:17" ht="21.75" customHeight="1" x14ac:dyDescent="0.2">
      <c r="A62" s="136" t="s">
        <v>559</v>
      </c>
      <c r="C62" s="20">
        <v>0</v>
      </c>
      <c r="D62" s="16"/>
      <c r="E62" s="20">
        <v>0</v>
      </c>
      <c r="F62" s="16"/>
      <c r="G62" s="20">
        <v>0</v>
      </c>
      <c r="H62" s="16"/>
      <c r="I62" s="20">
        <f t="shared" si="2"/>
        <v>0</v>
      </c>
      <c r="J62" s="16"/>
      <c r="K62" s="20">
        <v>10000000</v>
      </c>
      <c r="L62" s="16"/>
      <c r="M62" s="20">
        <v>109140169404</v>
      </c>
      <c r="N62" s="16"/>
      <c r="O62" s="20">
        <v>107133448569</v>
      </c>
      <c r="P62" s="16"/>
      <c r="Q62" s="20">
        <f t="shared" si="3"/>
        <v>2006720835</v>
      </c>
    </row>
    <row r="63" spans="1:17" ht="21.75" customHeight="1" x14ac:dyDescent="0.2">
      <c r="A63" s="136" t="s">
        <v>103</v>
      </c>
      <c r="C63" s="20">
        <v>351403</v>
      </c>
      <c r="D63" s="16"/>
      <c r="E63" s="20">
        <v>3539080710</v>
      </c>
      <c r="F63" s="16"/>
      <c r="G63" s="20">
        <v>3516459290</v>
      </c>
      <c r="H63" s="16"/>
      <c r="I63" s="20">
        <f t="shared" si="2"/>
        <v>22621420</v>
      </c>
      <c r="J63" s="16"/>
      <c r="K63" s="20">
        <v>351403</v>
      </c>
      <c r="L63" s="16"/>
      <c r="M63" s="20">
        <v>3539080710</v>
      </c>
      <c r="N63" s="16"/>
      <c r="O63" s="20">
        <v>3516459290</v>
      </c>
      <c r="P63" s="16"/>
      <c r="Q63" s="20">
        <f t="shared" si="3"/>
        <v>22621420</v>
      </c>
    </row>
    <row r="64" spans="1:17" ht="21.75" customHeight="1" x14ac:dyDescent="0.2">
      <c r="A64" s="136" t="s">
        <v>561</v>
      </c>
      <c r="C64" s="20">
        <v>0</v>
      </c>
      <c r="D64" s="16"/>
      <c r="E64" s="20">
        <v>0</v>
      </c>
      <c r="F64" s="16"/>
      <c r="G64" s="20">
        <v>0</v>
      </c>
      <c r="H64" s="16"/>
      <c r="I64" s="20">
        <f t="shared" si="2"/>
        <v>0</v>
      </c>
      <c r="J64" s="16"/>
      <c r="K64" s="20">
        <v>17000000</v>
      </c>
      <c r="L64" s="16"/>
      <c r="M64" s="20">
        <v>231128308838</v>
      </c>
      <c r="N64" s="16"/>
      <c r="O64" s="20">
        <v>227418481310</v>
      </c>
      <c r="P64" s="16"/>
      <c r="Q64" s="20">
        <f t="shared" si="3"/>
        <v>3709827528</v>
      </c>
    </row>
    <row r="65" spans="1:17" ht="21.75" customHeight="1" x14ac:dyDescent="0.2">
      <c r="A65" s="136" t="s">
        <v>566</v>
      </c>
      <c r="C65" s="20">
        <v>0</v>
      </c>
      <c r="D65" s="16"/>
      <c r="E65" s="20">
        <v>0</v>
      </c>
      <c r="F65" s="16"/>
      <c r="G65" s="20">
        <v>0</v>
      </c>
      <c r="H65" s="16"/>
      <c r="I65" s="20">
        <f t="shared" si="2"/>
        <v>0</v>
      </c>
      <c r="J65" s="16"/>
      <c r="K65" s="20">
        <v>5000000</v>
      </c>
      <c r="L65" s="16"/>
      <c r="M65" s="20">
        <v>59928750000</v>
      </c>
      <c r="N65" s="16"/>
      <c r="O65" s="20">
        <v>58534908033</v>
      </c>
      <c r="P65" s="16"/>
      <c r="Q65" s="20">
        <f t="shared" si="3"/>
        <v>1393841967</v>
      </c>
    </row>
    <row r="66" spans="1:17" ht="21.75" customHeight="1" x14ac:dyDescent="0.2">
      <c r="A66" s="136" t="s">
        <v>858</v>
      </c>
      <c r="C66" s="20">
        <v>2000000</v>
      </c>
      <c r="D66" s="16"/>
      <c r="E66" s="20">
        <f>20628210337</f>
        <v>20628210337</v>
      </c>
      <c r="F66" s="16"/>
      <c r="G66" s="20">
        <f>20489537859-146217606</f>
        <v>20343320253</v>
      </c>
      <c r="H66" s="16"/>
      <c r="I66" s="20">
        <f t="shared" si="2"/>
        <v>284890084</v>
      </c>
      <c r="J66" s="16"/>
      <c r="K66" s="20">
        <v>2000000</v>
      </c>
      <c r="L66" s="16"/>
      <c r="M66" s="20">
        <v>20628210337</v>
      </c>
      <c r="N66" s="16"/>
      <c r="O66" s="20">
        <v>20489537859</v>
      </c>
      <c r="P66" s="16"/>
      <c r="Q66" s="20">
        <f t="shared" si="3"/>
        <v>138672478</v>
      </c>
    </row>
    <row r="67" spans="1:17" ht="21.75" customHeight="1" x14ac:dyDescent="0.2">
      <c r="A67" s="136" t="s">
        <v>563</v>
      </c>
      <c r="C67" s="20">
        <v>0</v>
      </c>
      <c r="D67" s="16"/>
      <c r="E67" s="20">
        <v>0</v>
      </c>
      <c r="F67" s="16"/>
      <c r="G67" s="20">
        <v>0</v>
      </c>
      <c r="H67" s="16"/>
      <c r="I67" s="20">
        <f t="shared" si="2"/>
        <v>0</v>
      </c>
      <c r="J67" s="16"/>
      <c r="K67" s="20">
        <v>1996637</v>
      </c>
      <c r="L67" s="16"/>
      <c r="M67" s="20">
        <v>364631838851</v>
      </c>
      <c r="N67" s="16"/>
      <c r="O67" s="20">
        <v>355274220992</v>
      </c>
      <c r="P67" s="16"/>
      <c r="Q67" s="20">
        <f t="shared" si="3"/>
        <v>9357617859</v>
      </c>
    </row>
    <row r="68" spans="1:17" ht="21.75" customHeight="1" x14ac:dyDescent="0.2">
      <c r="A68" s="136" t="s">
        <v>106</v>
      </c>
      <c r="C68" s="20">
        <v>0</v>
      </c>
      <c r="D68" s="16"/>
      <c r="E68" s="20">
        <v>0</v>
      </c>
      <c r="F68" s="16"/>
      <c r="G68" s="20">
        <v>0</v>
      </c>
      <c r="H68" s="16"/>
      <c r="I68" s="20">
        <f t="shared" si="2"/>
        <v>0</v>
      </c>
      <c r="J68" s="16"/>
      <c r="K68" s="20">
        <v>2088000</v>
      </c>
      <c r="L68" s="16"/>
      <c r="M68" s="20">
        <v>212338312000</v>
      </c>
      <c r="N68" s="16"/>
      <c r="O68" s="20">
        <v>211623401705</v>
      </c>
      <c r="P68" s="16"/>
      <c r="Q68" s="20">
        <f t="shared" si="3"/>
        <v>714910295</v>
      </c>
    </row>
    <row r="69" spans="1:17" ht="21.75" customHeight="1" x14ac:dyDescent="0.2">
      <c r="A69" s="136" t="s">
        <v>107</v>
      </c>
      <c r="C69" s="20">
        <v>0</v>
      </c>
      <c r="D69" s="16"/>
      <c r="E69" s="20">
        <v>0</v>
      </c>
      <c r="F69" s="16"/>
      <c r="G69" s="20">
        <v>0</v>
      </c>
      <c r="H69" s="16"/>
      <c r="I69" s="20">
        <f t="shared" si="2"/>
        <v>0</v>
      </c>
      <c r="J69" s="16"/>
      <c r="K69" s="20">
        <v>284200</v>
      </c>
      <c r="L69" s="16"/>
      <c r="M69" s="20">
        <v>206670646225</v>
      </c>
      <c r="N69" s="16"/>
      <c r="O69" s="20">
        <v>207307999695</v>
      </c>
      <c r="P69" s="16"/>
      <c r="Q69" s="20">
        <f t="shared" si="3"/>
        <v>-637353470</v>
      </c>
    </row>
    <row r="70" spans="1:17" ht="21.75" customHeight="1" x14ac:dyDescent="0.2">
      <c r="A70" s="136" t="s">
        <v>564</v>
      </c>
      <c r="C70" s="20">
        <v>0</v>
      </c>
      <c r="D70" s="16"/>
      <c r="E70" s="20">
        <v>0</v>
      </c>
      <c r="F70" s="16"/>
      <c r="G70" s="20">
        <v>0</v>
      </c>
      <c r="H70" s="16"/>
      <c r="I70" s="20">
        <f t="shared" si="2"/>
        <v>0</v>
      </c>
      <c r="J70" s="16"/>
      <c r="K70" s="20">
        <v>2578600</v>
      </c>
      <c r="L70" s="16"/>
      <c r="M70" s="20">
        <v>763827734800</v>
      </c>
      <c r="N70" s="16"/>
      <c r="O70" s="20">
        <v>748201524324</v>
      </c>
      <c r="P70" s="16"/>
      <c r="Q70" s="20">
        <f t="shared" si="3"/>
        <v>15626210476</v>
      </c>
    </row>
    <row r="71" spans="1:17" ht="21.75" customHeight="1" x14ac:dyDescent="0.2">
      <c r="A71" s="136" t="s">
        <v>140</v>
      </c>
      <c r="C71" s="20">
        <v>5000</v>
      </c>
      <c r="D71" s="16"/>
      <c r="E71" s="20">
        <v>4749139063</v>
      </c>
      <c r="F71" s="16"/>
      <c r="G71" s="20">
        <v>5000000000</v>
      </c>
      <c r="H71" s="16"/>
      <c r="I71" s="20">
        <f t="shared" si="2"/>
        <v>-250860937</v>
      </c>
      <c r="J71" s="16"/>
      <c r="K71" s="20">
        <v>5000</v>
      </c>
      <c r="L71" s="16"/>
      <c r="M71" s="20">
        <v>4749139063</v>
      </c>
      <c r="N71" s="16"/>
      <c r="O71" s="20">
        <v>5000000000</v>
      </c>
      <c r="P71" s="16"/>
      <c r="Q71" s="20">
        <f t="shared" si="3"/>
        <v>-250860937</v>
      </c>
    </row>
    <row r="72" spans="1:17" ht="21.75" customHeight="1" x14ac:dyDescent="0.2">
      <c r="A72" s="136" t="s">
        <v>594</v>
      </c>
      <c r="C72" s="20">
        <v>0</v>
      </c>
      <c r="D72" s="16"/>
      <c r="E72" s="20">
        <v>0</v>
      </c>
      <c r="F72" s="16"/>
      <c r="G72" s="20">
        <v>0</v>
      </c>
      <c r="H72" s="16"/>
      <c r="I72" s="20">
        <f t="shared" ref="I72:I103" si="4">E72-G72</f>
        <v>0</v>
      </c>
      <c r="J72" s="16"/>
      <c r="K72" s="20">
        <v>14930000</v>
      </c>
      <c r="L72" s="16"/>
      <c r="M72" s="20">
        <v>12188669064183</v>
      </c>
      <c r="N72" s="16"/>
      <c r="O72" s="20">
        <v>13397768764194</v>
      </c>
      <c r="P72" s="16"/>
      <c r="Q72" s="20">
        <f t="shared" ref="Q72:Q103" si="5">M72-O72</f>
        <v>-1209099700011</v>
      </c>
    </row>
    <row r="73" spans="1:17" ht="21.75" customHeight="1" x14ac:dyDescent="0.2">
      <c r="A73" s="136" t="s">
        <v>145</v>
      </c>
      <c r="C73" s="20">
        <v>0</v>
      </c>
      <c r="D73" s="16"/>
      <c r="E73" s="20">
        <v>0</v>
      </c>
      <c r="F73" s="16"/>
      <c r="G73" s="20">
        <v>0</v>
      </c>
      <c r="H73" s="16"/>
      <c r="I73" s="20">
        <f t="shared" si="4"/>
        <v>0</v>
      </c>
      <c r="J73" s="16"/>
      <c r="K73" s="20">
        <v>1120000</v>
      </c>
      <c r="L73" s="16"/>
      <c r="M73" s="20">
        <v>1002296943975</v>
      </c>
      <c r="N73" s="16"/>
      <c r="O73" s="20">
        <v>957314103892</v>
      </c>
      <c r="P73" s="16"/>
      <c r="Q73" s="20">
        <f t="shared" si="5"/>
        <v>44982840083</v>
      </c>
    </row>
    <row r="74" spans="1:17" ht="21.75" customHeight="1" x14ac:dyDescent="0.2">
      <c r="A74" s="136" t="s">
        <v>577</v>
      </c>
      <c r="C74" s="20">
        <v>0</v>
      </c>
      <c r="D74" s="16"/>
      <c r="E74" s="20">
        <v>0</v>
      </c>
      <c r="F74" s="16"/>
      <c r="G74" s="20">
        <v>0</v>
      </c>
      <c r="H74" s="16"/>
      <c r="I74" s="20">
        <f t="shared" si="4"/>
        <v>0</v>
      </c>
      <c r="J74" s="16"/>
      <c r="K74" s="20">
        <v>4989600</v>
      </c>
      <c r="L74" s="16"/>
      <c r="M74" s="20">
        <v>4989600000000</v>
      </c>
      <c r="N74" s="16"/>
      <c r="O74" s="20">
        <v>4988695635000</v>
      </c>
      <c r="P74" s="16"/>
      <c r="Q74" s="20">
        <f t="shared" si="5"/>
        <v>904365000</v>
      </c>
    </row>
    <row r="75" spans="1:17" ht="21.75" customHeight="1" x14ac:dyDescent="0.2">
      <c r="A75" s="136" t="s">
        <v>148</v>
      </c>
      <c r="C75" s="20">
        <v>1500000</v>
      </c>
      <c r="D75" s="16"/>
      <c r="E75" s="20">
        <v>1223050402475</v>
      </c>
      <c r="F75" s="16"/>
      <c r="G75" s="20">
        <f>1499728125000-149972812500</f>
        <v>1349755312500</v>
      </c>
      <c r="H75" s="16"/>
      <c r="I75" s="20">
        <f t="shared" si="4"/>
        <v>-126704910025</v>
      </c>
      <c r="J75" s="16"/>
      <c r="K75" s="20">
        <v>1500000</v>
      </c>
      <c r="L75" s="16"/>
      <c r="M75" s="20">
        <v>1223050402475</v>
      </c>
      <c r="N75" s="16"/>
      <c r="O75" s="20">
        <v>1499728125000</v>
      </c>
      <c r="P75" s="16"/>
      <c r="Q75" s="20">
        <f t="shared" si="5"/>
        <v>-276677722525</v>
      </c>
    </row>
    <row r="76" spans="1:17" ht="21.75" customHeight="1" x14ac:dyDescent="0.2">
      <c r="A76" s="136" t="s">
        <v>576</v>
      </c>
      <c r="C76" s="20">
        <v>0</v>
      </c>
      <c r="D76" s="16"/>
      <c r="E76" s="20">
        <v>0</v>
      </c>
      <c r="F76" s="16"/>
      <c r="G76" s="20">
        <v>0</v>
      </c>
      <c r="H76" s="16"/>
      <c r="I76" s="20">
        <f t="shared" si="4"/>
        <v>0</v>
      </c>
      <c r="J76" s="16"/>
      <c r="K76" s="20">
        <v>1968495</v>
      </c>
      <c r="L76" s="16"/>
      <c r="M76" s="20">
        <v>1968495000000</v>
      </c>
      <c r="N76" s="16"/>
      <c r="O76" s="20">
        <v>1968138210281</v>
      </c>
      <c r="P76" s="16"/>
      <c r="Q76" s="20">
        <f t="shared" si="5"/>
        <v>356789719</v>
      </c>
    </row>
    <row r="77" spans="1:17" ht="21.75" customHeight="1" x14ac:dyDescent="0.2">
      <c r="A77" s="136" t="s">
        <v>151</v>
      </c>
      <c r="C77" s="20">
        <v>20000</v>
      </c>
      <c r="D77" s="16"/>
      <c r="E77" s="20">
        <v>17618806017</v>
      </c>
      <c r="F77" s="16"/>
      <c r="G77" s="20">
        <v>19996374999</v>
      </c>
      <c r="H77" s="16"/>
      <c r="I77" s="20">
        <f t="shared" si="4"/>
        <v>-2377568982</v>
      </c>
      <c r="J77" s="16"/>
      <c r="K77" s="20">
        <v>20000</v>
      </c>
      <c r="L77" s="16"/>
      <c r="M77" s="20">
        <v>17618806017</v>
      </c>
      <c r="N77" s="16"/>
      <c r="O77" s="20">
        <v>19996374999</v>
      </c>
      <c r="P77" s="16"/>
      <c r="Q77" s="20">
        <f t="shared" si="5"/>
        <v>-2377568982</v>
      </c>
    </row>
    <row r="78" spans="1:17" ht="21.75" customHeight="1" x14ac:dyDescent="0.2">
      <c r="A78" s="136" t="s">
        <v>154</v>
      </c>
      <c r="C78" s="20">
        <v>6945000</v>
      </c>
      <c r="D78" s="16"/>
      <c r="E78" s="20">
        <v>5892054104804</v>
      </c>
      <c r="F78" s="16"/>
      <c r="G78" s="20">
        <v>6234090866187</v>
      </c>
      <c r="H78" s="16"/>
      <c r="I78" s="20">
        <f t="shared" si="4"/>
        <v>-342036761383</v>
      </c>
      <c r="J78" s="16"/>
      <c r="K78" s="20">
        <v>6945000</v>
      </c>
      <c r="L78" s="16"/>
      <c r="M78" s="20">
        <v>5892054104804</v>
      </c>
      <c r="N78" s="16"/>
      <c r="O78" s="20">
        <v>6234090866187</v>
      </c>
      <c r="P78" s="16"/>
      <c r="Q78" s="20">
        <f t="shared" si="5"/>
        <v>-342036761383</v>
      </c>
    </row>
    <row r="79" spans="1:17" ht="21.75" customHeight="1" x14ac:dyDescent="0.2">
      <c r="A79" s="136" t="s">
        <v>591</v>
      </c>
      <c r="C79" s="20">
        <v>0</v>
      </c>
      <c r="D79" s="16"/>
      <c r="E79" s="20">
        <v>0</v>
      </c>
      <c r="F79" s="16"/>
      <c r="G79" s="20">
        <v>0</v>
      </c>
      <c r="H79" s="16"/>
      <c r="I79" s="20">
        <f t="shared" si="4"/>
        <v>0</v>
      </c>
      <c r="J79" s="16"/>
      <c r="K79" s="20">
        <v>348600</v>
      </c>
      <c r="L79" s="16"/>
      <c r="M79" s="20">
        <v>348600000000</v>
      </c>
      <c r="N79" s="16"/>
      <c r="O79" s="20">
        <v>285957030892</v>
      </c>
      <c r="P79" s="16"/>
      <c r="Q79" s="20">
        <f t="shared" si="5"/>
        <v>62642969108</v>
      </c>
    </row>
    <row r="80" spans="1:17" ht="21.75" customHeight="1" x14ac:dyDescent="0.2">
      <c r="A80" s="136" t="s">
        <v>593</v>
      </c>
      <c r="C80" s="20">
        <v>0</v>
      </c>
      <c r="D80" s="16"/>
      <c r="E80" s="20">
        <v>0</v>
      </c>
      <c r="F80" s="16"/>
      <c r="G80" s="20">
        <v>0</v>
      </c>
      <c r="H80" s="16"/>
      <c r="I80" s="20">
        <f t="shared" si="4"/>
        <v>0</v>
      </c>
      <c r="J80" s="16"/>
      <c r="K80" s="20">
        <v>139800</v>
      </c>
      <c r="L80" s="16"/>
      <c r="M80" s="20">
        <v>139800000000</v>
      </c>
      <c r="N80" s="16"/>
      <c r="O80" s="20">
        <v>109780416692</v>
      </c>
      <c r="P80" s="16"/>
      <c r="Q80" s="20">
        <f t="shared" si="5"/>
        <v>30019583308</v>
      </c>
    </row>
    <row r="81" spans="1:17" ht="21.75" customHeight="1" x14ac:dyDescent="0.2">
      <c r="A81" s="136" t="s">
        <v>581</v>
      </c>
      <c r="C81" s="20">
        <v>0</v>
      </c>
      <c r="D81" s="16"/>
      <c r="E81" s="20">
        <v>0</v>
      </c>
      <c r="F81" s="16"/>
      <c r="G81" s="20">
        <v>0</v>
      </c>
      <c r="H81" s="16"/>
      <c r="I81" s="20">
        <f t="shared" si="4"/>
        <v>0</v>
      </c>
      <c r="J81" s="16"/>
      <c r="K81" s="20">
        <v>247200</v>
      </c>
      <c r="L81" s="16"/>
      <c r="M81" s="20">
        <v>247200000000</v>
      </c>
      <c r="N81" s="16"/>
      <c r="O81" s="20">
        <v>238106843311</v>
      </c>
      <c r="P81" s="16"/>
      <c r="Q81" s="20">
        <f t="shared" si="5"/>
        <v>9093156689</v>
      </c>
    </row>
    <row r="82" spans="1:17" ht="21.75" customHeight="1" x14ac:dyDescent="0.2">
      <c r="A82" s="136" t="s">
        <v>580</v>
      </c>
      <c r="C82" s="20">
        <v>0</v>
      </c>
      <c r="D82" s="16"/>
      <c r="E82" s="20">
        <v>0</v>
      </c>
      <c r="F82" s="16"/>
      <c r="G82" s="20">
        <v>0</v>
      </c>
      <c r="H82" s="16"/>
      <c r="I82" s="20">
        <f t="shared" si="4"/>
        <v>0</v>
      </c>
      <c r="J82" s="16"/>
      <c r="K82" s="20">
        <v>17800</v>
      </c>
      <c r="L82" s="16"/>
      <c r="M82" s="20">
        <v>17800000000</v>
      </c>
      <c r="N82" s="16"/>
      <c r="O82" s="20">
        <v>16353277431</v>
      </c>
      <c r="P82" s="16"/>
      <c r="Q82" s="20">
        <f t="shared" si="5"/>
        <v>1446722569</v>
      </c>
    </row>
    <row r="83" spans="1:17" ht="21.75" customHeight="1" x14ac:dyDescent="0.2">
      <c r="A83" s="136" t="s">
        <v>579</v>
      </c>
      <c r="C83" s="20">
        <v>0</v>
      </c>
      <c r="D83" s="16"/>
      <c r="E83" s="20">
        <v>0</v>
      </c>
      <c r="F83" s="16"/>
      <c r="G83" s="20">
        <v>0</v>
      </c>
      <c r="H83" s="16"/>
      <c r="I83" s="20">
        <f t="shared" si="4"/>
        <v>0</v>
      </c>
      <c r="J83" s="16"/>
      <c r="K83" s="20">
        <v>19600</v>
      </c>
      <c r="L83" s="16"/>
      <c r="M83" s="20">
        <v>19600000000</v>
      </c>
      <c r="N83" s="16"/>
      <c r="O83" s="20">
        <v>19247826698</v>
      </c>
      <c r="P83" s="16"/>
      <c r="Q83" s="20">
        <f t="shared" si="5"/>
        <v>352173302</v>
      </c>
    </row>
    <row r="84" spans="1:17" ht="21.75" customHeight="1" x14ac:dyDescent="0.2">
      <c r="A84" s="136" t="s">
        <v>602</v>
      </c>
      <c r="C84" s="20">
        <v>0</v>
      </c>
      <c r="D84" s="16"/>
      <c r="E84" s="20">
        <v>0</v>
      </c>
      <c r="F84" s="16"/>
      <c r="G84" s="20">
        <v>0</v>
      </c>
      <c r="H84" s="16"/>
      <c r="I84" s="20">
        <f t="shared" si="4"/>
        <v>0</v>
      </c>
      <c r="J84" s="16"/>
      <c r="K84" s="20">
        <v>241100</v>
      </c>
      <c r="L84" s="16"/>
      <c r="M84" s="20">
        <v>241100000000</v>
      </c>
      <c r="N84" s="16"/>
      <c r="O84" s="20">
        <v>233149653964</v>
      </c>
      <c r="P84" s="16"/>
      <c r="Q84" s="20">
        <f t="shared" si="5"/>
        <v>7950346036</v>
      </c>
    </row>
    <row r="85" spans="1:17" ht="21.75" customHeight="1" x14ac:dyDescent="0.2">
      <c r="A85" s="136" t="s">
        <v>583</v>
      </c>
      <c r="C85" s="20">
        <v>0</v>
      </c>
      <c r="D85" s="16"/>
      <c r="E85" s="20">
        <v>0</v>
      </c>
      <c r="F85" s="16"/>
      <c r="G85" s="20">
        <v>0</v>
      </c>
      <c r="H85" s="16"/>
      <c r="I85" s="20">
        <f t="shared" si="4"/>
        <v>0</v>
      </c>
      <c r="J85" s="16"/>
      <c r="K85" s="20">
        <v>206600</v>
      </c>
      <c r="L85" s="16"/>
      <c r="M85" s="20">
        <v>206600000000</v>
      </c>
      <c r="N85" s="16"/>
      <c r="O85" s="20">
        <v>194964066356</v>
      </c>
      <c r="P85" s="16"/>
      <c r="Q85" s="20">
        <f t="shared" si="5"/>
        <v>11635933644</v>
      </c>
    </row>
    <row r="86" spans="1:17" ht="21.75" customHeight="1" x14ac:dyDescent="0.2">
      <c r="A86" s="136" t="s">
        <v>119</v>
      </c>
      <c r="C86" s="20">
        <v>4407</v>
      </c>
      <c r="D86" s="16"/>
      <c r="E86" s="20">
        <v>33029276778</v>
      </c>
      <c r="F86" s="16"/>
      <c r="G86" s="20">
        <v>29997567600</v>
      </c>
      <c r="H86" s="16"/>
      <c r="I86" s="20">
        <f t="shared" si="4"/>
        <v>3031709178</v>
      </c>
      <c r="J86" s="16"/>
      <c r="K86" s="20">
        <v>4407</v>
      </c>
      <c r="L86" s="16"/>
      <c r="M86" s="20">
        <v>33029276778</v>
      </c>
      <c r="N86" s="16"/>
      <c r="O86" s="20">
        <v>29997567600</v>
      </c>
      <c r="P86" s="16"/>
      <c r="Q86" s="20">
        <f t="shared" si="5"/>
        <v>3031709178</v>
      </c>
    </row>
    <row r="87" spans="1:17" ht="21.75" customHeight="1" x14ac:dyDescent="0.2">
      <c r="A87" s="136" t="s">
        <v>123</v>
      </c>
      <c r="C87" s="20">
        <v>5300</v>
      </c>
      <c r="D87" s="16"/>
      <c r="E87" s="20">
        <v>17757052198</v>
      </c>
      <c r="F87" s="16"/>
      <c r="G87" s="20">
        <v>16150213000</v>
      </c>
      <c r="H87" s="16"/>
      <c r="I87" s="20">
        <f t="shared" si="4"/>
        <v>1606839198</v>
      </c>
      <c r="J87" s="16"/>
      <c r="K87" s="20">
        <v>5300</v>
      </c>
      <c r="L87" s="16"/>
      <c r="M87" s="20">
        <v>17757052198</v>
      </c>
      <c r="N87" s="16"/>
      <c r="O87" s="20">
        <v>16150213000</v>
      </c>
      <c r="P87" s="16"/>
      <c r="Q87" s="20">
        <f t="shared" si="5"/>
        <v>1606839198</v>
      </c>
    </row>
    <row r="88" spans="1:17" ht="21.75" customHeight="1" x14ac:dyDescent="0.2">
      <c r="A88" s="136" t="s">
        <v>600</v>
      </c>
      <c r="C88" s="20">
        <v>0</v>
      </c>
      <c r="D88" s="16"/>
      <c r="E88" s="20">
        <v>0</v>
      </c>
      <c r="F88" s="16"/>
      <c r="G88" s="20">
        <v>0</v>
      </c>
      <c r="H88" s="16"/>
      <c r="I88" s="20">
        <f t="shared" si="4"/>
        <v>0</v>
      </c>
      <c r="J88" s="16"/>
      <c r="K88" s="20">
        <v>349105</v>
      </c>
      <c r="L88" s="16"/>
      <c r="M88" s="20">
        <v>1461250726268</v>
      </c>
      <c r="N88" s="16"/>
      <c r="O88" s="20">
        <v>1310523904910</v>
      </c>
      <c r="P88" s="16"/>
      <c r="Q88" s="20">
        <f t="shared" si="5"/>
        <v>150726821358</v>
      </c>
    </row>
    <row r="89" spans="1:17" ht="21.75" customHeight="1" x14ac:dyDescent="0.2">
      <c r="A89" s="136" t="s">
        <v>595</v>
      </c>
      <c r="C89" s="20">
        <v>0</v>
      </c>
      <c r="D89" s="16"/>
      <c r="E89" s="20">
        <v>0</v>
      </c>
      <c r="F89" s="16"/>
      <c r="G89" s="20">
        <v>0</v>
      </c>
      <c r="H89" s="16"/>
      <c r="I89" s="20">
        <f t="shared" si="4"/>
        <v>0</v>
      </c>
      <c r="J89" s="16"/>
      <c r="K89" s="20">
        <v>1371800</v>
      </c>
      <c r="L89" s="16"/>
      <c r="M89" s="20">
        <v>3821313070250</v>
      </c>
      <c r="N89" s="16"/>
      <c r="O89" s="20">
        <v>3595957158763</v>
      </c>
      <c r="P89" s="16"/>
      <c r="Q89" s="20">
        <f t="shared" si="5"/>
        <v>225355911487</v>
      </c>
    </row>
    <row r="90" spans="1:17" ht="21.75" customHeight="1" x14ac:dyDescent="0.2">
      <c r="A90" s="136" t="s">
        <v>131</v>
      </c>
      <c r="C90" s="20">
        <v>0</v>
      </c>
      <c r="D90" s="16"/>
      <c r="E90" s="20">
        <v>0</v>
      </c>
      <c r="F90" s="16"/>
      <c r="G90" s="20">
        <v>0</v>
      </c>
      <c r="H90" s="16"/>
      <c r="I90" s="20">
        <f t="shared" si="4"/>
        <v>0</v>
      </c>
      <c r="J90" s="16"/>
      <c r="K90" s="20">
        <v>35000</v>
      </c>
      <c r="L90" s="16"/>
      <c r="M90" s="20">
        <v>156915230802</v>
      </c>
      <c r="N90" s="16"/>
      <c r="O90" s="20">
        <v>156380560000</v>
      </c>
      <c r="P90" s="16"/>
      <c r="Q90" s="20">
        <f t="shared" si="5"/>
        <v>534670802</v>
      </c>
    </row>
    <row r="91" spans="1:17" ht="21.75" customHeight="1" x14ac:dyDescent="0.2">
      <c r="A91" s="136" t="s">
        <v>134</v>
      </c>
      <c r="C91" s="20">
        <v>0</v>
      </c>
      <c r="D91" s="16"/>
      <c r="E91" s="20">
        <v>0</v>
      </c>
      <c r="F91" s="16"/>
      <c r="G91" s="20">
        <v>0</v>
      </c>
      <c r="H91" s="16"/>
      <c r="I91" s="20">
        <f t="shared" si="4"/>
        <v>0</v>
      </c>
      <c r="J91" s="16"/>
      <c r="K91" s="20">
        <v>360000</v>
      </c>
      <c r="L91" s="16"/>
      <c r="M91" s="20">
        <v>1499389616619</v>
      </c>
      <c r="N91" s="16"/>
      <c r="O91" s="20">
        <v>1494131760000</v>
      </c>
      <c r="P91" s="16"/>
      <c r="Q91" s="20">
        <f t="shared" si="5"/>
        <v>5257856619</v>
      </c>
    </row>
    <row r="92" spans="1:17" ht="21.75" customHeight="1" x14ac:dyDescent="0.2">
      <c r="A92" s="136" t="s">
        <v>575</v>
      </c>
      <c r="C92" s="20">
        <v>0</v>
      </c>
      <c r="D92" s="16"/>
      <c r="E92" s="20">
        <v>0</v>
      </c>
      <c r="F92" s="16"/>
      <c r="G92" s="20">
        <v>0</v>
      </c>
      <c r="H92" s="16"/>
      <c r="I92" s="20">
        <f t="shared" si="4"/>
        <v>0</v>
      </c>
      <c r="J92" s="16"/>
      <c r="K92" s="20">
        <v>2536200</v>
      </c>
      <c r="L92" s="16"/>
      <c r="M92" s="20">
        <v>9929157167915</v>
      </c>
      <c r="N92" s="16"/>
      <c r="O92" s="20">
        <v>9849413858400</v>
      </c>
      <c r="P92" s="16"/>
      <c r="Q92" s="20">
        <f t="shared" si="5"/>
        <v>79743309515</v>
      </c>
    </row>
    <row r="93" spans="1:17" ht="21.75" customHeight="1" x14ac:dyDescent="0.2">
      <c r="A93" s="136" t="s">
        <v>137</v>
      </c>
      <c r="C93" s="20">
        <v>0</v>
      </c>
      <c r="D93" s="16"/>
      <c r="E93" s="20">
        <v>0</v>
      </c>
      <c r="F93" s="16"/>
      <c r="G93" s="20">
        <v>0</v>
      </c>
      <c r="H93" s="16"/>
      <c r="I93" s="20">
        <f t="shared" si="4"/>
        <v>0</v>
      </c>
      <c r="J93" s="16"/>
      <c r="K93" s="20">
        <v>40100</v>
      </c>
      <c r="L93" s="16"/>
      <c r="M93" s="20">
        <v>150703544453</v>
      </c>
      <c r="N93" s="16"/>
      <c r="O93" s="20">
        <v>150081548200</v>
      </c>
      <c r="P93" s="16"/>
      <c r="Q93" s="20">
        <f t="shared" si="5"/>
        <v>621996253</v>
      </c>
    </row>
    <row r="94" spans="1:17" ht="21.75" customHeight="1" x14ac:dyDescent="0.2">
      <c r="A94" s="136" t="s">
        <v>597</v>
      </c>
      <c r="C94" s="20">
        <v>0</v>
      </c>
      <c r="D94" s="16"/>
      <c r="E94" s="20">
        <v>0</v>
      </c>
      <c r="F94" s="16"/>
      <c r="G94" s="20">
        <v>0</v>
      </c>
      <c r="H94" s="16"/>
      <c r="I94" s="20">
        <f t="shared" si="4"/>
        <v>0</v>
      </c>
      <c r="J94" s="16"/>
      <c r="K94" s="20">
        <v>202287</v>
      </c>
      <c r="L94" s="16"/>
      <c r="M94" s="20">
        <v>202287000000</v>
      </c>
      <c r="N94" s="16"/>
      <c r="O94" s="20">
        <v>494426584313</v>
      </c>
      <c r="P94" s="16"/>
      <c r="Q94" s="20">
        <f t="shared" si="5"/>
        <v>-292139584313</v>
      </c>
    </row>
    <row r="95" spans="1:17" ht="21.75" customHeight="1" x14ac:dyDescent="0.2">
      <c r="A95" s="136" t="s">
        <v>191</v>
      </c>
      <c r="C95" s="20">
        <v>0</v>
      </c>
      <c r="D95" s="16"/>
      <c r="E95" s="20">
        <v>0</v>
      </c>
      <c r="F95" s="16"/>
      <c r="G95" s="20">
        <v>0</v>
      </c>
      <c r="H95" s="16"/>
      <c r="I95" s="20">
        <f t="shared" si="4"/>
        <v>0</v>
      </c>
      <c r="J95" s="16"/>
      <c r="K95" s="20">
        <v>3000000</v>
      </c>
      <c r="L95" s="16"/>
      <c r="M95" s="20">
        <v>2999531250000</v>
      </c>
      <c r="N95" s="16"/>
      <c r="O95" s="20">
        <v>3000020000000</v>
      </c>
      <c r="P95" s="16"/>
      <c r="Q95" s="20">
        <f t="shared" si="5"/>
        <v>-488750000</v>
      </c>
    </row>
    <row r="96" spans="1:17" ht="21.75" customHeight="1" x14ac:dyDescent="0.2">
      <c r="A96" s="136" t="s">
        <v>582</v>
      </c>
      <c r="C96" s="20">
        <v>0</v>
      </c>
      <c r="D96" s="16"/>
      <c r="E96" s="20">
        <v>0</v>
      </c>
      <c r="F96" s="16"/>
      <c r="G96" s="20">
        <v>0</v>
      </c>
      <c r="H96" s="16"/>
      <c r="I96" s="20">
        <f t="shared" si="4"/>
        <v>0</v>
      </c>
      <c r="J96" s="16"/>
      <c r="K96" s="20">
        <v>1199966</v>
      </c>
      <c r="L96" s="16"/>
      <c r="M96" s="20">
        <v>1183352195322</v>
      </c>
      <c r="N96" s="16"/>
      <c r="O96" s="20">
        <v>1199748506162</v>
      </c>
      <c r="P96" s="16"/>
      <c r="Q96" s="20">
        <f t="shared" si="5"/>
        <v>-16396310840</v>
      </c>
    </row>
    <row r="97" spans="1:17" ht="21.75" customHeight="1" x14ac:dyDescent="0.2">
      <c r="A97" s="136" t="s">
        <v>194</v>
      </c>
      <c r="C97" s="20">
        <v>0</v>
      </c>
      <c r="D97" s="16"/>
      <c r="E97" s="20">
        <v>0</v>
      </c>
      <c r="F97" s="16"/>
      <c r="G97" s="20">
        <v>0</v>
      </c>
      <c r="H97" s="16"/>
      <c r="I97" s="20">
        <f t="shared" si="4"/>
        <v>0</v>
      </c>
      <c r="J97" s="16"/>
      <c r="K97" s="20">
        <v>1800100</v>
      </c>
      <c r="L97" s="16"/>
      <c r="M97" s="20">
        <v>1709812234964</v>
      </c>
      <c r="N97" s="16"/>
      <c r="O97" s="20">
        <v>1799769227986</v>
      </c>
      <c r="P97" s="16"/>
      <c r="Q97" s="20">
        <f t="shared" si="5"/>
        <v>-89956993022</v>
      </c>
    </row>
    <row r="98" spans="1:17" ht="21.75" customHeight="1" x14ac:dyDescent="0.2">
      <c r="A98" s="136" t="s">
        <v>197</v>
      </c>
      <c r="C98" s="20">
        <v>0</v>
      </c>
      <c r="D98" s="16"/>
      <c r="E98" s="20">
        <v>0</v>
      </c>
      <c r="F98" s="16"/>
      <c r="G98" s="20">
        <v>0</v>
      </c>
      <c r="H98" s="16"/>
      <c r="I98" s="20">
        <f t="shared" si="4"/>
        <v>0</v>
      </c>
      <c r="J98" s="16"/>
      <c r="K98" s="20">
        <v>1100</v>
      </c>
      <c r="L98" s="16"/>
      <c r="M98" s="20">
        <v>1040061457</v>
      </c>
      <c r="N98" s="16"/>
      <c r="O98" s="20">
        <v>1099800625</v>
      </c>
      <c r="P98" s="16"/>
      <c r="Q98" s="20">
        <f t="shared" si="5"/>
        <v>-59739168</v>
      </c>
    </row>
    <row r="99" spans="1:17" ht="21.75" customHeight="1" x14ac:dyDescent="0.2">
      <c r="A99" s="136" t="s">
        <v>200</v>
      </c>
      <c r="C99" s="20">
        <v>0</v>
      </c>
      <c r="D99" s="16"/>
      <c r="E99" s="20">
        <v>0</v>
      </c>
      <c r="F99" s="16"/>
      <c r="G99" s="20">
        <v>0</v>
      </c>
      <c r="H99" s="16"/>
      <c r="I99" s="20">
        <f t="shared" si="4"/>
        <v>0</v>
      </c>
      <c r="J99" s="16"/>
      <c r="K99" s="20">
        <v>4600</v>
      </c>
      <c r="L99" s="16"/>
      <c r="M99" s="20">
        <v>4594167157</v>
      </c>
      <c r="N99" s="16"/>
      <c r="O99" s="20">
        <v>4600000000</v>
      </c>
      <c r="P99" s="16"/>
      <c r="Q99" s="20">
        <f t="shared" si="5"/>
        <v>-5832843</v>
      </c>
    </row>
    <row r="100" spans="1:17" ht="21.75" customHeight="1" x14ac:dyDescent="0.2">
      <c r="A100" s="136" t="s">
        <v>203</v>
      </c>
      <c r="C100" s="20">
        <v>0</v>
      </c>
      <c r="D100" s="16"/>
      <c r="E100" s="20">
        <v>0</v>
      </c>
      <c r="F100" s="16"/>
      <c r="G100" s="20">
        <v>0</v>
      </c>
      <c r="H100" s="16"/>
      <c r="I100" s="20">
        <f t="shared" si="4"/>
        <v>0</v>
      </c>
      <c r="J100" s="16"/>
      <c r="K100" s="20">
        <v>100</v>
      </c>
      <c r="L100" s="16"/>
      <c r="M100" s="20">
        <v>94982782</v>
      </c>
      <c r="N100" s="16"/>
      <c r="O100" s="20">
        <v>100000000</v>
      </c>
      <c r="P100" s="16"/>
      <c r="Q100" s="20">
        <f t="shared" si="5"/>
        <v>-5017218</v>
      </c>
    </row>
    <row r="101" spans="1:17" ht="21.75" customHeight="1" x14ac:dyDescent="0.2">
      <c r="A101" s="136" t="s">
        <v>204</v>
      </c>
      <c r="C101" s="20">
        <v>0</v>
      </c>
      <c r="D101" s="16"/>
      <c r="E101" s="20">
        <v>0</v>
      </c>
      <c r="F101" s="16"/>
      <c r="G101" s="20">
        <v>0</v>
      </c>
      <c r="H101" s="16"/>
      <c r="I101" s="20">
        <f t="shared" si="4"/>
        <v>0</v>
      </c>
      <c r="J101" s="16"/>
      <c r="K101" s="20">
        <v>6004000</v>
      </c>
      <c r="L101" s="16"/>
      <c r="M101" s="20">
        <v>5462843389653</v>
      </c>
      <c r="N101" s="16"/>
      <c r="O101" s="20">
        <v>6004540573673</v>
      </c>
      <c r="P101" s="16"/>
      <c r="Q101" s="20">
        <f t="shared" si="5"/>
        <v>-541697184020</v>
      </c>
    </row>
    <row r="102" spans="1:17" ht="21.75" customHeight="1" x14ac:dyDescent="0.2">
      <c r="A102" s="136" t="s">
        <v>207</v>
      </c>
      <c r="C102" s="20">
        <v>0</v>
      </c>
      <c r="D102" s="16"/>
      <c r="E102" s="20">
        <v>0</v>
      </c>
      <c r="F102" s="16"/>
      <c r="G102" s="20">
        <v>0</v>
      </c>
      <c r="H102" s="16"/>
      <c r="I102" s="20">
        <f t="shared" si="4"/>
        <v>0</v>
      </c>
      <c r="J102" s="16"/>
      <c r="K102" s="20">
        <v>9453500</v>
      </c>
      <c r="L102" s="16"/>
      <c r="M102" s="20">
        <v>8103770613081</v>
      </c>
      <c r="N102" s="16"/>
      <c r="O102" s="20">
        <v>9002826691851</v>
      </c>
      <c r="P102" s="16"/>
      <c r="Q102" s="20">
        <f t="shared" si="5"/>
        <v>-899056078770</v>
      </c>
    </row>
    <row r="103" spans="1:17" ht="21.75" customHeight="1" x14ac:dyDescent="0.2">
      <c r="A103" s="136" t="s">
        <v>599</v>
      </c>
      <c r="C103" s="20">
        <v>0</v>
      </c>
      <c r="D103" s="16"/>
      <c r="E103" s="20">
        <v>0</v>
      </c>
      <c r="F103" s="16"/>
      <c r="G103" s="20">
        <v>0</v>
      </c>
      <c r="H103" s="16"/>
      <c r="I103" s="20">
        <f t="shared" si="4"/>
        <v>0</v>
      </c>
      <c r="J103" s="16"/>
      <c r="K103" s="20">
        <v>1803755</v>
      </c>
      <c r="L103" s="16"/>
      <c r="M103" s="20">
        <v>1786805407801</v>
      </c>
      <c r="N103" s="16"/>
      <c r="O103" s="20">
        <v>1802709255799</v>
      </c>
      <c r="P103" s="16"/>
      <c r="Q103" s="20">
        <f t="shared" si="5"/>
        <v>-15903847998</v>
      </c>
    </row>
    <row r="104" spans="1:17" ht="21.75" customHeight="1" x14ac:dyDescent="0.2">
      <c r="A104" s="136" t="s">
        <v>216</v>
      </c>
      <c r="C104" s="20">
        <v>0</v>
      </c>
      <c r="D104" s="16"/>
      <c r="E104" s="20">
        <v>0</v>
      </c>
      <c r="F104" s="16"/>
      <c r="G104" s="20">
        <v>0</v>
      </c>
      <c r="H104" s="16"/>
      <c r="I104" s="20">
        <f t="shared" ref="I104:I135" si="6">E104-G104</f>
        <v>0</v>
      </c>
      <c r="J104" s="16"/>
      <c r="K104" s="20">
        <v>28775</v>
      </c>
      <c r="L104" s="16"/>
      <c r="M104" s="20">
        <v>28311171823</v>
      </c>
      <c r="N104" s="16"/>
      <c r="O104" s="20">
        <v>28321331332</v>
      </c>
      <c r="P104" s="16"/>
      <c r="Q104" s="20">
        <f t="shared" ref="Q104:Q135" si="7">M104-O104</f>
        <v>-10159509</v>
      </c>
    </row>
    <row r="105" spans="1:17" ht="21.75" customHeight="1" x14ac:dyDescent="0.2">
      <c r="A105" s="136" t="s">
        <v>587</v>
      </c>
      <c r="C105" s="20">
        <v>0</v>
      </c>
      <c r="D105" s="16"/>
      <c r="E105" s="20">
        <v>0</v>
      </c>
      <c r="F105" s="16"/>
      <c r="G105" s="20">
        <v>0</v>
      </c>
      <c r="H105" s="16"/>
      <c r="I105" s="20">
        <f t="shared" si="6"/>
        <v>0</v>
      </c>
      <c r="J105" s="16"/>
      <c r="K105" s="20">
        <v>813807</v>
      </c>
      <c r="L105" s="16"/>
      <c r="M105" s="20">
        <v>813679497482</v>
      </c>
      <c r="N105" s="16"/>
      <c r="O105" s="20">
        <v>813659533731</v>
      </c>
      <c r="P105" s="16"/>
      <c r="Q105" s="20">
        <f t="shared" si="7"/>
        <v>19963751</v>
      </c>
    </row>
    <row r="106" spans="1:17" ht="21.75" customHeight="1" x14ac:dyDescent="0.2">
      <c r="A106" s="136" t="s">
        <v>219</v>
      </c>
      <c r="C106" s="20">
        <v>0</v>
      </c>
      <c r="D106" s="16"/>
      <c r="E106" s="20">
        <v>0</v>
      </c>
      <c r="F106" s="16"/>
      <c r="G106" s="20">
        <v>0</v>
      </c>
      <c r="H106" s="16"/>
      <c r="I106" s="20">
        <f t="shared" si="6"/>
        <v>0</v>
      </c>
      <c r="J106" s="16"/>
      <c r="K106" s="20">
        <v>1100</v>
      </c>
      <c r="L106" s="16"/>
      <c r="M106" s="20">
        <v>1040061457</v>
      </c>
      <c r="N106" s="16"/>
      <c r="O106" s="20">
        <v>1100171926</v>
      </c>
      <c r="P106" s="16"/>
      <c r="Q106" s="20">
        <f t="shared" si="7"/>
        <v>-60110469</v>
      </c>
    </row>
    <row r="107" spans="1:17" ht="21.75" customHeight="1" x14ac:dyDescent="0.2">
      <c r="A107" s="136" t="s">
        <v>222</v>
      </c>
      <c r="C107" s="20">
        <v>0</v>
      </c>
      <c r="D107" s="16"/>
      <c r="E107" s="20">
        <v>0</v>
      </c>
      <c r="F107" s="16"/>
      <c r="G107" s="20">
        <v>0</v>
      </c>
      <c r="H107" s="16"/>
      <c r="I107" s="20">
        <f t="shared" si="6"/>
        <v>0</v>
      </c>
      <c r="J107" s="16"/>
      <c r="K107" s="20">
        <v>2000000</v>
      </c>
      <c r="L107" s="16"/>
      <c r="M107" s="20">
        <v>1999687500000</v>
      </c>
      <c r="N107" s="16"/>
      <c r="O107" s="20">
        <v>2000110000000</v>
      </c>
      <c r="P107" s="16"/>
      <c r="Q107" s="20">
        <f t="shared" si="7"/>
        <v>-422500000</v>
      </c>
    </row>
    <row r="108" spans="1:17" ht="21.75" customHeight="1" x14ac:dyDescent="0.2">
      <c r="A108" s="136" t="s">
        <v>225</v>
      </c>
      <c r="C108" s="20">
        <v>0</v>
      </c>
      <c r="D108" s="16"/>
      <c r="E108" s="20">
        <v>0</v>
      </c>
      <c r="F108" s="16"/>
      <c r="G108" s="20">
        <v>0</v>
      </c>
      <c r="H108" s="16"/>
      <c r="I108" s="20">
        <f t="shared" si="6"/>
        <v>0</v>
      </c>
      <c r="J108" s="16"/>
      <c r="K108" s="20">
        <v>1100</v>
      </c>
      <c r="L108" s="16"/>
      <c r="M108" s="20">
        <v>1040061457</v>
      </c>
      <c r="N108" s="16"/>
      <c r="O108" s="20">
        <v>989820563</v>
      </c>
      <c r="P108" s="16"/>
      <c r="Q108" s="20">
        <f t="shared" si="7"/>
        <v>50240894</v>
      </c>
    </row>
    <row r="109" spans="1:17" ht="21.75" customHeight="1" x14ac:dyDescent="0.2">
      <c r="A109" s="136" t="s">
        <v>585</v>
      </c>
      <c r="C109" s="20">
        <v>0</v>
      </c>
      <c r="D109" s="16"/>
      <c r="E109" s="20">
        <v>0</v>
      </c>
      <c r="F109" s="16"/>
      <c r="G109" s="20">
        <v>0</v>
      </c>
      <c r="H109" s="16"/>
      <c r="I109" s="20">
        <f t="shared" si="6"/>
        <v>0</v>
      </c>
      <c r="J109" s="16"/>
      <c r="K109" s="20">
        <v>5000000</v>
      </c>
      <c r="L109" s="16"/>
      <c r="M109" s="20">
        <v>4932695829000</v>
      </c>
      <c r="N109" s="16"/>
      <c r="O109" s="20">
        <v>4999348734932</v>
      </c>
      <c r="P109" s="16"/>
      <c r="Q109" s="20">
        <f t="shared" si="7"/>
        <v>-66652905932</v>
      </c>
    </row>
    <row r="110" spans="1:17" ht="21.75" customHeight="1" x14ac:dyDescent="0.2">
      <c r="A110" s="136" t="s">
        <v>228</v>
      </c>
      <c r="C110" s="20">
        <v>0</v>
      </c>
      <c r="D110" s="16"/>
      <c r="E110" s="20">
        <v>0</v>
      </c>
      <c r="F110" s="16"/>
      <c r="G110" s="20">
        <v>0</v>
      </c>
      <c r="H110" s="16"/>
      <c r="I110" s="20">
        <f t="shared" si="6"/>
        <v>0</v>
      </c>
      <c r="J110" s="16"/>
      <c r="K110" s="20">
        <v>1100</v>
      </c>
      <c r="L110" s="16"/>
      <c r="M110" s="20">
        <v>1040061457</v>
      </c>
      <c r="N110" s="16"/>
      <c r="O110" s="20">
        <v>1100000000</v>
      </c>
      <c r="P110" s="16"/>
      <c r="Q110" s="20">
        <f t="shared" si="7"/>
        <v>-59938543</v>
      </c>
    </row>
    <row r="111" spans="1:17" ht="21.75" customHeight="1" x14ac:dyDescent="0.2">
      <c r="A111" s="136" t="s">
        <v>232</v>
      </c>
      <c r="C111" s="20">
        <v>3954984</v>
      </c>
      <c r="D111" s="16"/>
      <c r="E111" s="20">
        <v>3381115749060</v>
      </c>
      <c r="F111" s="16"/>
      <c r="G111" s="20">
        <f>3562399283678-356239928368</f>
        <v>3206159355310</v>
      </c>
      <c r="H111" s="16"/>
      <c r="I111" s="20">
        <f t="shared" si="6"/>
        <v>174956393750</v>
      </c>
      <c r="J111" s="16"/>
      <c r="K111" s="20">
        <v>3954984</v>
      </c>
      <c r="L111" s="16"/>
      <c r="M111" s="20">
        <v>3381115749060</v>
      </c>
      <c r="N111" s="16"/>
      <c r="O111" s="20">
        <v>3562399283678</v>
      </c>
      <c r="P111" s="16"/>
      <c r="Q111" s="20">
        <f t="shared" si="7"/>
        <v>-181283534618</v>
      </c>
    </row>
    <row r="112" spans="1:17" ht="21.75" customHeight="1" x14ac:dyDescent="0.2">
      <c r="A112" s="136" t="s">
        <v>241</v>
      </c>
      <c r="C112" s="20">
        <v>0</v>
      </c>
      <c r="D112" s="16"/>
      <c r="E112" s="20">
        <v>0</v>
      </c>
      <c r="F112" s="16"/>
      <c r="G112" s="20">
        <v>0</v>
      </c>
      <c r="H112" s="16"/>
      <c r="I112" s="20">
        <f t="shared" si="6"/>
        <v>0</v>
      </c>
      <c r="J112" s="16"/>
      <c r="K112" s="20">
        <v>3000000</v>
      </c>
      <c r="L112" s="16"/>
      <c r="M112" s="20">
        <v>2999940000000</v>
      </c>
      <c r="N112" s="16"/>
      <c r="O112" s="20">
        <v>3000000000000</v>
      </c>
      <c r="P112" s="16"/>
      <c r="Q112" s="20">
        <f t="shared" si="7"/>
        <v>-60000000</v>
      </c>
    </row>
    <row r="113" spans="1:17" ht="21.75" customHeight="1" x14ac:dyDescent="0.2">
      <c r="A113" s="136" t="s">
        <v>253</v>
      </c>
      <c r="C113" s="20">
        <v>5595000</v>
      </c>
      <c r="D113" s="16"/>
      <c r="E113" s="20">
        <v>4296270662667</v>
      </c>
      <c r="F113" s="16"/>
      <c r="G113" s="20">
        <f>4790062070600-562021236925</f>
        <v>4228040833675</v>
      </c>
      <c r="H113" s="16"/>
      <c r="I113" s="20">
        <f t="shared" si="6"/>
        <v>68229828992</v>
      </c>
      <c r="J113" s="16"/>
      <c r="K113" s="20">
        <v>5600000</v>
      </c>
      <c r="L113" s="16"/>
      <c r="M113" s="20">
        <v>4300827936513</v>
      </c>
      <c r="N113" s="16"/>
      <c r="O113" s="20">
        <v>4794379487927</v>
      </c>
      <c r="P113" s="16"/>
      <c r="Q113" s="20">
        <f t="shared" si="7"/>
        <v>-493551551414</v>
      </c>
    </row>
    <row r="114" spans="1:17" ht="21.75" customHeight="1" x14ac:dyDescent="0.2">
      <c r="A114" s="136" t="s">
        <v>598</v>
      </c>
      <c r="C114" s="20">
        <v>0</v>
      </c>
      <c r="D114" s="16"/>
      <c r="E114" s="20">
        <v>0</v>
      </c>
      <c r="F114" s="16"/>
      <c r="G114" s="20">
        <v>0</v>
      </c>
      <c r="H114" s="16"/>
      <c r="I114" s="20">
        <f t="shared" si="6"/>
        <v>0</v>
      </c>
      <c r="J114" s="16"/>
      <c r="K114" s="20">
        <v>2999990</v>
      </c>
      <c r="L114" s="16"/>
      <c r="M114" s="20">
        <v>2999519751816</v>
      </c>
      <c r="N114" s="16"/>
      <c r="O114" s="20">
        <v>3000050904437</v>
      </c>
      <c r="P114" s="16"/>
      <c r="Q114" s="20">
        <f t="shared" si="7"/>
        <v>-531152621</v>
      </c>
    </row>
    <row r="115" spans="1:17" ht="21.75" customHeight="1" x14ac:dyDescent="0.2">
      <c r="A115" s="136" t="s">
        <v>589</v>
      </c>
      <c r="C115" s="20">
        <v>0</v>
      </c>
      <c r="D115" s="16"/>
      <c r="E115" s="20">
        <v>0</v>
      </c>
      <c r="F115" s="16"/>
      <c r="G115" s="20">
        <v>0</v>
      </c>
      <c r="H115" s="16"/>
      <c r="I115" s="20">
        <f t="shared" si="6"/>
        <v>0</v>
      </c>
      <c r="J115" s="16"/>
      <c r="K115" s="20">
        <v>6732000</v>
      </c>
      <c r="L115" s="16"/>
      <c r="M115" s="20">
        <v>6732000000000</v>
      </c>
      <c r="N115" s="16"/>
      <c r="O115" s="20">
        <v>6697354772389</v>
      </c>
      <c r="P115" s="16"/>
      <c r="Q115" s="20">
        <f t="shared" si="7"/>
        <v>34645227611</v>
      </c>
    </row>
    <row r="116" spans="1:17" ht="21.75" customHeight="1" x14ac:dyDescent="0.2">
      <c r="A116" s="136" t="s">
        <v>590</v>
      </c>
      <c r="C116" s="20">
        <v>0</v>
      </c>
      <c r="D116" s="16"/>
      <c r="E116" s="20">
        <v>0</v>
      </c>
      <c r="F116" s="16"/>
      <c r="G116" s="20">
        <v>0</v>
      </c>
      <c r="H116" s="16"/>
      <c r="I116" s="20">
        <f t="shared" si="6"/>
        <v>0</v>
      </c>
      <c r="J116" s="16"/>
      <c r="K116" s="20">
        <v>17396400</v>
      </c>
      <c r="L116" s="16"/>
      <c r="M116" s="20">
        <v>17396400000000</v>
      </c>
      <c r="N116" s="16"/>
      <c r="O116" s="20">
        <v>17311916079983</v>
      </c>
      <c r="P116" s="16"/>
      <c r="Q116" s="20">
        <f t="shared" si="7"/>
        <v>84483920017</v>
      </c>
    </row>
    <row r="117" spans="1:17" ht="21.75" customHeight="1" x14ac:dyDescent="0.2">
      <c r="A117" s="136" t="s">
        <v>592</v>
      </c>
      <c r="C117" s="20">
        <v>0</v>
      </c>
      <c r="D117" s="16"/>
      <c r="E117" s="20">
        <v>0</v>
      </c>
      <c r="F117" s="16"/>
      <c r="G117" s="20">
        <v>0</v>
      </c>
      <c r="H117" s="16"/>
      <c r="I117" s="20">
        <f t="shared" si="6"/>
        <v>0</v>
      </c>
      <c r="J117" s="16"/>
      <c r="K117" s="20">
        <v>290000</v>
      </c>
      <c r="L117" s="16"/>
      <c r="M117" s="20">
        <v>290000000000</v>
      </c>
      <c r="N117" s="16"/>
      <c r="O117" s="20">
        <v>290019312500</v>
      </c>
      <c r="P117" s="16"/>
      <c r="Q117" s="20">
        <f t="shared" si="7"/>
        <v>-19312500</v>
      </c>
    </row>
    <row r="118" spans="1:17" ht="21.75" customHeight="1" x14ac:dyDescent="0.2">
      <c r="A118" s="136" t="s">
        <v>596</v>
      </c>
      <c r="C118" s="20">
        <v>0</v>
      </c>
      <c r="D118" s="16"/>
      <c r="E118" s="20">
        <v>0</v>
      </c>
      <c r="F118" s="16"/>
      <c r="G118" s="20">
        <v>0</v>
      </c>
      <c r="H118" s="16"/>
      <c r="I118" s="20">
        <f t="shared" si="6"/>
        <v>0</v>
      </c>
      <c r="J118" s="16"/>
      <c r="K118" s="20">
        <v>6162317</v>
      </c>
      <c r="L118" s="16"/>
      <c r="M118" s="20">
        <v>6162317000000</v>
      </c>
      <c r="N118" s="16"/>
      <c r="O118" s="20">
        <v>6097403973581</v>
      </c>
      <c r="P118" s="16"/>
      <c r="Q118" s="20">
        <f t="shared" si="7"/>
        <v>64913026419</v>
      </c>
    </row>
    <row r="119" spans="1:17" ht="21.75" customHeight="1" x14ac:dyDescent="0.2">
      <c r="A119" s="136" t="s">
        <v>605</v>
      </c>
      <c r="C119" s="20">
        <v>0</v>
      </c>
      <c r="D119" s="16"/>
      <c r="E119" s="20">
        <v>0</v>
      </c>
      <c r="F119" s="16"/>
      <c r="G119" s="20">
        <v>0</v>
      </c>
      <c r="H119" s="16"/>
      <c r="I119" s="20">
        <f t="shared" si="6"/>
        <v>0</v>
      </c>
      <c r="J119" s="16"/>
      <c r="K119" s="20">
        <v>3120000</v>
      </c>
      <c r="L119" s="16"/>
      <c r="M119" s="20">
        <v>3120000000000</v>
      </c>
      <c r="N119" s="16"/>
      <c r="O119" s="20">
        <v>3039383536891</v>
      </c>
      <c r="P119" s="16"/>
      <c r="Q119" s="20">
        <f t="shared" si="7"/>
        <v>80616463109</v>
      </c>
    </row>
    <row r="120" spans="1:17" ht="21.75" customHeight="1" x14ac:dyDescent="0.2">
      <c r="A120" s="136" t="s">
        <v>274</v>
      </c>
      <c r="C120" s="20">
        <v>10500000</v>
      </c>
      <c r="D120" s="16"/>
      <c r="E120" s="20">
        <v>10482140000000</v>
      </c>
      <c r="F120" s="16"/>
      <c r="G120" s="20">
        <f>10074716485859+314725086484-28</f>
        <v>10389441572315</v>
      </c>
      <c r="H120" s="16"/>
      <c r="I120" s="20">
        <f t="shared" si="6"/>
        <v>92698427685</v>
      </c>
      <c r="J120" s="16"/>
      <c r="K120" s="20">
        <v>21000000</v>
      </c>
      <c r="L120" s="16"/>
      <c r="M120" s="20">
        <v>20981920000000</v>
      </c>
      <c r="N120" s="16"/>
      <c r="O120" s="20">
        <v>20149432971718</v>
      </c>
      <c r="P120" s="16"/>
      <c r="Q120" s="20">
        <f t="shared" si="7"/>
        <v>832487028282</v>
      </c>
    </row>
    <row r="121" spans="1:17" ht="21.75" customHeight="1" x14ac:dyDescent="0.2">
      <c r="A121" s="136" t="s">
        <v>606</v>
      </c>
      <c r="C121" s="20">
        <v>0</v>
      </c>
      <c r="D121" s="16"/>
      <c r="E121" s="20">
        <v>0</v>
      </c>
      <c r="F121" s="16"/>
      <c r="G121" s="20">
        <v>0</v>
      </c>
      <c r="H121" s="16"/>
      <c r="I121" s="20">
        <f t="shared" si="6"/>
        <v>0</v>
      </c>
      <c r="J121" s="16"/>
      <c r="K121" s="20">
        <v>5935000</v>
      </c>
      <c r="L121" s="16"/>
      <c r="M121" s="20">
        <v>5935000000000</v>
      </c>
      <c r="N121" s="16"/>
      <c r="O121" s="20">
        <v>5630534589879</v>
      </c>
      <c r="P121" s="16"/>
      <c r="Q121" s="20">
        <f t="shared" si="7"/>
        <v>304465410121</v>
      </c>
    </row>
    <row r="122" spans="1:17" ht="21.75" customHeight="1" x14ac:dyDescent="0.2">
      <c r="A122" s="136" t="s">
        <v>607</v>
      </c>
      <c r="C122" s="20">
        <v>0</v>
      </c>
      <c r="D122" s="16"/>
      <c r="E122" s="20">
        <v>0</v>
      </c>
      <c r="F122" s="16"/>
      <c r="G122" s="20">
        <v>0</v>
      </c>
      <c r="H122" s="16"/>
      <c r="I122" s="20">
        <f t="shared" si="6"/>
        <v>0</v>
      </c>
      <c r="J122" s="16"/>
      <c r="K122" s="20">
        <v>1795000</v>
      </c>
      <c r="L122" s="16"/>
      <c r="M122" s="20">
        <v>1658773350000</v>
      </c>
      <c r="N122" s="16"/>
      <c r="O122" s="20">
        <v>1642250649093</v>
      </c>
      <c r="P122" s="16"/>
      <c r="Q122" s="20">
        <f t="shared" si="7"/>
        <v>16522700907</v>
      </c>
    </row>
    <row r="123" spans="1:17" ht="21.75" customHeight="1" x14ac:dyDescent="0.2">
      <c r="A123" s="136" t="s">
        <v>608</v>
      </c>
      <c r="C123" s="20">
        <v>0</v>
      </c>
      <c r="D123" s="16"/>
      <c r="E123" s="20">
        <v>0</v>
      </c>
      <c r="F123" s="16"/>
      <c r="G123" s="20">
        <v>0</v>
      </c>
      <c r="H123" s="16"/>
      <c r="I123" s="20">
        <f t="shared" si="6"/>
        <v>0</v>
      </c>
      <c r="J123" s="16"/>
      <c r="K123" s="20">
        <v>1990000</v>
      </c>
      <c r="L123" s="16"/>
      <c r="M123" s="20">
        <v>1990000000000</v>
      </c>
      <c r="N123" s="16"/>
      <c r="O123" s="20">
        <v>1989922412390</v>
      </c>
      <c r="P123" s="16"/>
      <c r="Q123" s="20">
        <f t="shared" si="7"/>
        <v>77587610</v>
      </c>
    </row>
    <row r="124" spans="1:17" ht="21.75" customHeight="1" x14ac:dyDescent="0.2">
      <c r="A124" s="136" t="s">
        <v>570</v>
      </c>
      <c r="C124" s="20">
        <v>0</v>
      </c>
      <c r="D124" s="16"/>
      <c r="E124" s="20">
        <v>0</v>
      </c>
      <c r="F124" s="16"/>
      <c r="G124" s="20">
        <v>0</v>
      </c>
      <c r="H124" s="16"/>
      <c r="I124" s="20">
        <f t="shared" si="6"/>
        <v>0</v>
      </c>
      <c r="J124" s="16"/>
      <c r="K124" s="20">
        <v>4300000</v>
      </c>
      <c r="L124" s="16"/>
      <c r="M124" s="20">
        <f>4242656000000+1583704349</f>
        <v>4244239704349</v>
      </c>
      <c r="N124" s="16"/>
      <c r="O124" s="20">
        <v>4030808232331</v>
      </c>
      <c r="P124" s="16"/>
      <c r="Q124" s="20">
        <f t="shared" si="7"/>
        <v>213431472018</v>
      </c>
    </row>
    <row r="125" spans="1:17" ht="21.75" customHeight="1" x14ac:dyDescent="0.2">
      <c r="A125" s="136" t="s">
        <v>571</v>
      </c>
      <c r="C125" s="20">
        <v>0</v>
      </c>
      <c r="D125" s="16"/>
      <c r="E125" s="20">
        <v>0</v>
      </c>
      <c r="F125" s="16"/>
      <c r="G125" s="20">
        <v>0</v>
      </c>
      <c r="H125" s="16"/>
      <c r="I125" s="20">
        <f t="shared" si="6"/>
        <v>0</v>
      </c>
      <c r="J125" s="16"/>
      <c r="K125" s="20">
        <v>18618</v>
      </c>
      <c r="L125" s="16"/>
      <c r="M125" s="20">
        <v>18618000000</v>
      </c>
      <c r="N125" s="16"/>
      <c r="O125" s="20">
        <v>18439731634</v>
      </c>
      <c r="P125" s="16"/>
      <c r="Q125" s="20">
        <f t="shared" si="7"/>
        <v>178268366</v>
      </c>
    </row>
    <row r="126" spans="1:17" ht="21.75" customHeight="1" x14ac:dyDescent="0.2">
      <c r="A126" s="136" t="s">
        <v>572</v>
      </c>
      <c r="C126" s="20">
        <v>0</v>
      </c>
      <c r="D126" s="16"/>
      <c r="E126" s="20">
        <v>0</v>
      </c>
      <c r="F126" s="16"/>
      <c r="G126" s="20">
        <v>0</v>
      </c>
      <c r="H126" s="16"/>
      <c r="I126" s="20">
        <f t="shared" si="6"/>
        <v>0</v>
      </c>
      <c r="J126" s="16"/>
      <c r="K126" s="20">
        <v>13237370</v>
      </c>
      <c r="L126" s="16"/>
      <c r="M126" s="20">
        <v>12303585920200</v>
      </c>
      <c r="N126" s="16"/>
      <c r="O126" s="20">
        <v>11827604543701</v>
      </c>
      <c r="P126" s="16"/>
      <c r="Q126" s="20">
        <f t="shared" si="7"/>
        <v>475981376499</v>
      </c>
    </row>
    <row r="127" spans="1:17" ht="21.75" customHeight="1" x14ac:dyDescent="0.2">
      <c r="A127" s="136" t="s">
        <v>573</v>
      </c>
      <c r="C127" s="20">
        <v>0</v>
      </c>
      <c r="D127" s="16"/>
      <c r="E127" s="20">
        <v>0</v>
      </c>
      <c r="F127" s="16"/>
      <c r="G127" s="20">
        <v>0</v>
      </c>
      <c r="H127" s="16"/>
      <c r="I127" s="20">
        <f t="shared" si="6"/>
        <v>0</v>
      </c>
      <c r="J127" s="16"/>
      <c r="K127" s="20">
        <v>1500000</v>
      </c>
      <c r="L127" s="16"/>
      <c r="M127" s="20">
        <v>1500000000000</v>
      </c>
      <c r="N127" s="16"/>
      <c r="O127" s="20">
        <v>1499995000000</v>
      </c>
      <c r="P127" s="16"/>
      <c r="Q127" s="20">
        <f t="shared" si="7"/>
        <v>5000000</v>
      </c>
    </row>
    <row r="128" spans="1:17" ht="21.75" customHeight="1" x14ac:dyDescent="0.2">
      <c r="A128" s="136" t="s">
        <v>574</v>
      </c>
      <c r="C128" s="20">
        <v>0</v>
      </c>
      <c r="D128" s="16"/>
      <c r="E128" s="20">
        <v>0</v>
      </c>
      <c r="F128" s="16"/>
      <c r="G128" s="20">
        <v>0</v>
      </c>
      <c r="H128" s="16"/>
      <c r="I128" s="20">
        <f t="shared" si="6"/>
        <v>0</v>
      </c>
      <c r="J128" s="16"/>
      <c r="K128" s="20">
        <v>2500000</v>
      </c>
      <c r="L128" s="16"/>
      <c r="M128" s="20">
        <v>2500000000000</v>
      </c>
      <c r="N128" s="16"/>
      <c r="O128" s="20">
        <v>2499885000000</v>
      </c>
      <c r="P128" s="16"/>
      <c r="Q128" s="20">
        <f t="shared" si="7"/>
        <v>115000000</v>
      </c>
    </row>
    <row r="129" spans="1:17" ht="21.75" customHeight="1" x14ac:dyDescent="0.2">
      <c r="A129" s="136" t="s">
        <v>299</v>
      </c>
      <c r="C129" s="20">
        <v>0</v>
      </c>
      <c r="D129" s="16"/>
      <c r="E129" s="20">
        <v>0</v>
      </c>
      <c r="F129" s="16"/>
      <c r="G129" s="20">
        <v>0</v>
      </c>
      <c r="H129" s="16"/>
      <c r="I129" s="20">
        <f t="shared" si="6"/>
        <v>0</v>
      </c>
      <c r="J129" s="16"/>
      <c r="K129" s="20">
        <v>2000000</v>
      </c>
      <c r="L129" s="16"/>
      <c r="M129" s="20">
        <v>1999640000000</v>
      </c>
      <c r="N129" s="16"/>
      <c r="O129" s="20">
        <v>1915247731638</v>
      </c>
      <c r="P129" s="16"/>
      <c r="Q129" s="20">
        <f t="shared" si="7"/>
        <v>84392268362</v>
      </c>
    </row>
    <row r="130" spans="1:17" ht="21.75" customHeight="1" x14ac:dyDescent="0.2">
      <c r="A130" s="136" t="s">
        <v>302</v>
      </c>
      <c r="C130" s="20">
        <v>0</v>
      </c>
      <c r="D130" s="16"/>
      <c r="E130" s="20">
        <v>0</v>
      </c>
      <c r="F130" s="16"/>
      <c r="G130" s="20">
        <v>0</v>
      </c>
      <c r="H130" s="16"/>
      <c r="I130" s="20">
        <f t="shared" si="6"/>
        <v>0</v>
      </c>
      <c r="J130" s="16"/>
      <c r="K130" s="20">
        <v>10000000</v>
      </c>
      <c r="L130" s="16"/>
      <c r="M130" s="20">
        <v>9550900000000</v>
      </c>
      <c r="N130" s="16"/>
      <c r="O130" s="20">
        <v>9400756698840</v>
      </c>
      <c r="P130" s="16"/>
      <c r="Q130" s="20">
        <f t="shared" si="7"/>
        <v>150143301160</v>
      </c>
    </row>
    <row r="131" spans="1:17" ht="21.75" customHeight="1" x14ac:dyDescent="0.2">
      <c r="A131" s="136" t="s">
        <v>339</v>
      </c>
      <c r="C131" s="20">
        <v>0</v>
      </c>
      <c r="D131" s="16"/>
      <c r="E131" s="20">
        <v>0</v>
      </c>
      <c r="F131" s="16"/>
      <c r="G131" s="20">
        <v>0</v>
      </c>
      <c r="H131" s="16"/>
      <c r="I131" s="20">
        <f t="shared" si="6"/>
        <v>0</v>
      </c>
      <c r="J131" s="16"/>
      <c r="K131" s="20">
        <v>6785000</v>
      </c>
      <c r="L131" s="16"/>
      <c r="M131" s="20">
        <v>6585433150000</v>
      </c>
      <c r="N131" s="16"/>
      <c r="O131" s="20">
        <v>6417393000000</v>
      </c>
      <c r="P131" s="16"/>
      <c r="Q131" s="20">
        <f t="shared" si="7"/>
        <v>168040150000</v>
      </c>
    </row>
    <row r="132" spans="1:17" ht="21.75" customHeight="1" x14ac:dyDescent="0.2">
      <c r="A132" s="136" t="s">
        <v>578</v>
      </c>
      <c r="C132" s="20">
        <v>0</v>
      </c>
      <c r="D132" s="16"/>
      <c r="E132" s="20">
        <v>0</v>
      </c>
      <c r="F132" s="16"/>
      <c r="G132" s="20">
        <v>0</v>
      </c>
      <c r="H132" s="16"/>
      <c r="I132" s="20">
        <f t="shared" si="6"/>
        <v>0</v>
      </c>
      <c r="J132" s="16"/>
      <c r="K132" s="20">
        <v>1000000</v>
      </c>
      <c r="L132" s="16"/>
      <c r="M132" s="20">
        <v>1000000000000</v>
      </c>
      <c r="N132" s="16"/>
      <c r="O132" s="20">
        <v>999320000000</v>
      </c>
      <c r="P132" s="16"/>
      <c r="Q132" s="20">
        <f t="shared" si="7"/>
        <v>680000000</v>
      </c>
    </row>
    <row r="133" spans="1:17" ht="21.75" customHeight="1" x14ac:dyDescent="0.2">
      <c r="A133" s="136" t="s">
        <v>584</v>
      </c>
      <c r="C133" s="20">
        <v>0</v>
      </c>
      <c r="D133" s="16"/>
      <c r="E133" s="20">
        <v>0</v>
      </c>
      <c r="F133" s="16"/>
      <c r="G133" s="20">
        <v>0</v>
      </c>
      <c r="H133" s="16"/>
      <c r="I133" s="20">
        <f t="shared" si="6"/>
        <v>0</v>
      </c>
      <c r="J133" s="16"/>
      <c r="K133" s="20">
        <v>4509310</v>
      </c>
      <c r="L133" s="16"/>
      <c r="M133" s="20">
        <v>4509310000000</v>
      </c>
      <c r="N133" s="16"/>
      <c r="O133" s="20">
        <v>4509095129431</v>
      </c>
      <c r="P133" s="16"/>
      <c r="Q133" s="20">
        <f t="shared" si="7"/>
        <v>214870569</v>
      </c>
    </row>
    <row r="134" spans="1:17" ht="21.75" customHeight="1" x14ac:dyDescent="0.2">
      <c r="A134" s="136" t="s">
        <v>320</v>
      </c>
      <c r="C134" s="20">
        <v>25000</v>
      </c>
      <c r="D134" s="16"/>
      <c r="E134" s="20">
        <v>21487104762</v>
      </c>
      <c r="F134" s="16"/>
      <c r="G134" s="20">
        <f>24995468750+28</f>
        <v>24995468778</v>
      </c>
      <c r="H134" s="16"/>
      <c r="I134" s="20">
        <f t="shared" si="6"/>
        <v>-3508364016</v>
      </c>
      <c r="J134" s="16"/>
      <c r="K134" s="20">
        <v>25000</v>
      </c>
      <c r="L134" s="16"/>
      <c r="M134" s="20">
        <v>21487104762</v>
      </c>
      <c r="N134" s="16"/>
      <c r="O134" s="20">
        <v>24995468750</v>
      </c>
      <c r="P134" s="16"/>
      <c r="Q134" s="20">
        <f t="shared" si="7"/>
        <v>-3508363988</v>
      </c>
    </row>
    <row r="135" spans="1:17" ht="21.75" customHeight="1" x14ac:dyDescent="0.2">
      <c r="A135" s="136" t="s">
        <v>588</v>
      </c>
      <c r="C135" s="20">
        <v>0</v>
      </c>
      <c r="D135" s="16"/>
      <c r="E135" s="20">
        <v>0</v>
      </c>
      <c r="F135" s="16"/>
      <c r="G135" s="20">
        <v>0</v>
      </c>
      <c r="H135" s="16"/>
      <c r="I135" s="20">
        <f t="shared" si="6"/>
        <v>0</v>
      </c>
      <c r="J135" s="16"/>
      <c r="K135" s="20">
        <v>1992059</v>
      </c>
      <c r="L135" s="16"/>
      <c r="M135" s="20">
        <v>1880842329234</v>
      </c>
      <c r="N135" s="16"/>
      <c r="O135" s="20">
        <v>1892113042340</v>
      </c>
      <c r="P135" s="16"/>
      <c r="Q135" s="20">
        <f t="shared" si="7"/>
        <v>-11270713106</v>
      </c>
    </row>
    <row r="136" spans="1:17" ht="21.75" customHeight="1" x14ac:dyDescent="0.2">
      <c r="A136" s="136" t="s">
        <v>601</v>
      </c>
      <c r="C136" s="20">
        <v>0</v>
      </c>
      <c r="D136" s="16"/>
      <c r="E136" s="20">
        <v>0</v>
      </c>
      <c r="F136" s="16"/>
      <c r="G136" s="20">
        <v>0</v>
      </c>
      <c r="H136" s="16"/>
      <c r="I136" s="20">
        <f t="shared" ref="I136:I141" si="8">E136-G136</f>
        <v>0</v>
      </c>
      <c r="J136" s="16"/>
      <c r="K136" s="20">
        <v>997998</v>
      </c>
      <c r="L136" s="16"/>
      <c r="M136" s="20">
        <v>842642020384</v>
      </c>
      <c r="N136" s="16"/>
      <c r="O136" s="20">
        <v>900529944358</v>
      </c>
      <c r="P136" s="16"/>
      <c r="Q136" s="20">
        <f t="shared" ref="Q136:Q141" si="9">M136-O136</f>
        <v>-57887923974</v>
      </c>
    </row>
    <row r="137" spans="1:17" ht="21.75" customHeight="1" x14ac:dyDescent="0.2">
      <c r="A137" s="136" t="s">
        <v>329</v>
      </c>
      <c r="C137" s="20">
        <v>0</v>
      </c>
      <c r="D137" s="16"/>
      <c r="E137" s="20">
        <v>0</v>
      </c>
      <c r="F137" s="16"/>
      <c r="G137" s="20">
        <v>0</v>
      </c>
      <c r="H137" s="16"/>
      <c r="I137" s="20">
        <f t="shared" si="8"/>
        <v>0</v>
      </c>
      <c r="J137" s="16"/>
      <c r="K137" s="20">
        <v>4000</v>
      </c>
      <c r="L137" s="16"/>
      <c r="M137" s="20">
        <v>3709202588</v>
      </c>
      <c r="N137" s="16"/>
      <c r="O137" s="20">
        <v>3954176233</v>
      </c>
      <c r="P137" s="16"/>
      <c r="Q137" s="20">
        <f t="shared" si="9"/>
        <v>-244973645</v>
      </c>
    </row>
    <row r="138" spans="1:17" ht="21.75" customHeight="1" x14ac:dyDescent="0.2">
      <c r="A138" s="136" t="s">
        <v>604</v>
      </c>
      <c r="C138" s="20">
        <v>0</v>
      </c>
      <c r="D138" s="16"/>
      <c r="E138" s="20">
        <v>0</v>
      </c>
      <c r="F138" s="16"/>
      <c r="G138" s="20">
        <v>0</v>
      </c>
      <c r="H138" s="16"/>
      <c r="I138" s="20">
        <f t="shared" si="8"/>
        <v>0</v>
      </c>
      <c r="J138" s="16"/>
      <c r="K138" s="20">
        <v>996800</v>
      </c>
      <c r="L138" s="16"/>
      <c r="M138" s="20">
        <v>839275063458</v>
      </c>
      <c r="N138" s="16"/>
      <c r="O138" s="20">
        <f>863470987512-34279</f>
        <v>863470953233</v>
      </c>
      <c r="P138" s="16"/>
      <c r="Q138" s="20">
        <f t="shared" si="9"/>
        <v>-24195889775</v>
      </c>
    </row>
    <row r="139" spans="1:17" ht="21.75" customHeight="1" x14ac:dyDescent="0.2">
      <c r="A139" s="136" t="s">
        <v>586</v>
      </c>
      <c r="C139" s="20">
        <v>0</v>
      </c>
      <c r="D139" s="16"/>
      <c r="E139" s="20">
        <v>0</v>
      </c>
      <c r="F139" s="16"/>
      <c r="G139" s="20">
        <v>0</v>
      </c>
      <c r="H139" s="16"/>
      <c r="I139" s="20">
        <f t="shared" si="8"/>
        <v>0</v>
      </c>
      <c r="J139" s="16"/>
      <c r="K139" s="20">
        <v>4799000</v>
      </c>
      <c r="L139" s="16"/>
      <c r="M139" s="20">
        <v>4515780367917</v>
      </c>
      <c r="N139" s="16"/>
      <c r="O139" s="20">
        <v>4798130181250</v>
      </c>
      <c r="P139" s="16"/>
      <c r="Q139" s="20">
        <f t="shared" si="9"/>
        <v>-282349813333</v>
      </c>
    </row>
    <row r="140" spans="1:17" ht="21.75" customHeight="1" x14ac:dyDescent="0.2">
      <c r="A140" s="136" t="s">
        <v>603</v>
      </c>
      <c r="C140" s="20">
        <v>0</v>
      </c>
      <c r="D140" s="16"/>
      <c r="E140" s="20">
        <v>0</v>
      </c>
      <c r="F140" s="16"/>
      <c r="G140" s="20">
        <v>0</v>
      </c>
      <c r="H140" s="16"/>
      <c r="I140" s="20">
        <f t="shared" si="8"/>
        <v>0</v>
      </c>
      <c r="J140" s="16"/>
      <c r="K140" s="20">
        <v>3997800</v>
      </c>
      <c r="L140" s="16"/>
      <c r="M140" s="20">
        <v>3366040379350</v>
      </c>
      <c r="N140" s="16"/>
      <c r="O140" s="20">
        <v>3607360547371</v>
      </c>
      <c r="P140" s="16"/>
      <c r="Q140" s="20">
        <f t="shared" si="9"/>
        <v>-241320168021</v>
      </c>
    </row>
    <row r="141" spans="1:17" ht="21.75" customHeight="1" x14ac:dyDescent="0.2">
      <c r="A141" s="136" t="s">
        <v>335</v>
      </c>
      <c r="C141" s="20">
        <v>0</v>
      </c>
      <c r="D141" s="16"/>
      <c r="E141" s="20">
        <v>0</v>
      </c>
      <c r="F141" s="16"/>
      <c r="G141" s="20">
        <v>0</v>
      </c>
      <c r="H141" s="16"/>
      <c r="I141" s="20">
        <f t="shared" si="8"/>
        <v>0</v>
      </c>
      <c r="J141" s="16"/>
      <c r="K141" s="20">
        <v>3000</v>
      </c>
      <c r="L141" s="16"/>
      <c r="M141" s="20">
        <v>2851982986</v>
      </c>
      <c r="N141" s="16"/>
      <c r="O141" s="20">
        <v>2951980693</v>
      </c>
      <c r="P141" s="16"/>
      <c r="Q141" s="20">
        <f t="shared" si="9"/>
        <v>-99997707</v>
      </c>
    </row>
    <row r="142" spans="1:17" ht="39.75" customHeight="1" thickBot="1" x14ac:dyDescent="0.25">
      <c r="A142" s="89" t="s">
        <v>65</v>
      </c>
      <c r="C142" s="26">
        <f>SUM(C8:C141)</f>
        <v>7239417247</v>
      </c>
      <c r="D142" s="20"/>
      <c r="E142" s="26">
        <f>SUM(E8:E141)</f>
        <v>31083605707665</v>
      </c>
      <c r="F142" s="20"/>
      <c r="G142" s="26">
        <f>SUM(G8:G141)</f>
        <v>31175163371677</v>
      </c>
      <c r="H142" s="20"/>
      <c r="I142" s="26">
        <f>SUM(I8:I141)</f>
        <v>-91557664012</v>
      </c>
      <c r="J142" s="20"/>
      <c r="K142" s="26">
        <f>SUM(K23:K141)</f>
        <v>3839831452</v>
      </c>
      <c r="L142" s="20"/>
      <c r="M142" s="26">
        <f>SUM(M8:M141)</f>
        <v>236234415247335</v>
      </c>
      <c r="N142" s="20"/>
      <c r="O142" s="26">
        <f>SUM(O8:O141)</f>
        <v>237587004022180</v>
      </c>
      <c r="P142" s="20"/>
      <c r="Q142" s="26">
        <f>SUM(Q8:Q141)</f>
        <v>-1352588774845</v>
      </c>
    </row>
    <row r="143" spans="1:17" ht="19.5" thickTop="1" x14ac:dyDescent="0.2">
      <c r="E143" s="31"/>
      <c r="Q143" s="20"/>
    </row>
    <row r="144" spans="1:17" ht="18.75" x14ac:dyDescent="0.2">
      <c r="E144" s="31"/>
      <c r="G144" s="31"/>
      <c r="I144" s="49"/>
      <c r="O144" s="31"/>
      <c r="Q144" s="31"/>
    </row>
    <row r="145" spans="1:17" x14ac:dyDescent="0.2">
      <c r="E145" s="31"/>
      <c r="G145" s="31"/>
      <c r="I145" s="31"/>
      <c r="M145" s="31"/>
      <c r="Q145" s="31"/>
    </row>
    <row r="146" spans="1:17" x14ac:dyDescent="0.2">
      <c r="A146" s="55"/>
      <c r="B146" s="55"/>
      <c r="C146" s="55"/>
      <c r="D146" s="55"/>
      <c r="E146" s="55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Q146" s="31"/>
    </row>
    <row r="147" spans="1:17" ht="18.75" hidden="1" x14ac:dyDescent="0.2">
      <c r="A147" s="55"/>
      <c r="B147" s="55"/>
      <c r="C147" s="56"/>
      <c r="D147" s="56"/>
      <c r="E147" s="56"/>
      <c r="F147" s="56"/>
      <c r="G147" s="56" t="s">
        <v>843</v>
      </c>
      <c r="H147" s="56"/>
      <c r="I147" s="56" t="s">
        <v>531</v>
      </c>
      <c r="J147" s="56"/>
      <c r="K147" s="55"/>
      <c r="L147" s="55"/>
      <c r="M147" s="55" t="s">
        <v>94</v>
      </c>
      <c r="N147" s="55"/>
      <c r="O147" s="55"/>
      <c r="Q147" s="31"/>
    </row>
    <row r="148" spans="1:17" ht="18.75" hidden="1" x14ac:dyDescent="0.2">
      <c r="A148" s="55"/>
      <c r="B148" s="55"/>
      <c r="C148" s="56"/>
      <c r="D148" s="56"/>
      <c r="E148" s="56" t="s">
        <v>844</v>
      </c>
      <c r="F148" s="56"/>
      <c r="G148" s="56">
        <v>356239928368</v>
      </c>
      <c r="H148" s="56"/>
      <c r="I148" s="56">
        <v>4501640309</v>
      </c>
      <c r="J148" s="56"/>
      <c r="K148" s="55" t="s">
        <v>19</v>
      </c>
      <c r="L148" s="55"/>
      <c r="M148" s="57">
        <v>146217606</v>
      </c>
      <c r="N148" s="55"/>
      <c r="O148" s="56" t="s">
        <v>848</v>
      </c>
      <c r="P148" s="20"/>
      <c r="Q148" s="20"/>
    </row>
    <row r="149" spans="1:17" ht="21" hidden="1" x14ac:dyDescent="0.2">
      <c r="A149" s="55"/>
      <c r="B149" s="55"/>
      <c r="C149" s="56"/>
      <c r="D149" s="56"/>
      <c r="E149" s="56" t="s">
        <v>845</v>
      </c>
      <c r="F149" s="56"/>
      <c r="G149" s="56">
        <v>149972812500</v>
      </c>
      <c r="H149" s="56"/>
      <c r="I149" s="56">
        <v>-502964019998</v>
      </c>
      <c r="J149" s="56"/>
      <c r="K149" s="55" t="s">
        <v>20</v>
      </c>
      <c r="L149" s="55"/>
      <c r="M149" s="55"/>
      <c r="N149" s="55"/>
      <c r="O149" s="56"/>
      <c r="P149" s="20"/>
      <c r="Q149" s="41"/>
    </row>
    <row r="150" spans="1:17" ht="18.75" hidden="1" x14ac:dyDescent="0.2">
      <c r="A150" s="55"/>
      <c r="B150" s="55"/>
      <c r="C150" s="56"/>
      <c r="D150" s="56"/>
      <c r="E150" s="56" t="s">
        <v>846</v>
      </c>
      <c r="F150" s="56"/>
      <c r="G150" s="56">
        <v>562021236925</v>
      </c>
      <c r="H150" s="56"/>
      <c r="I150" s="56">
        <v>2803631052</v>
      </c>
      <c r="J150" s="56"/>
      <c r="K150" s="55" t="s">
        <v>849</v>
      </c>
      <c r="L150" s="55"/>
      <c r="M150" s="57"/>
      <c r="N150" s="55"/>
      <c r="O150" s="56"/>
      <c r="P150" s="20"/>
      <c r="Q150" s="20"/>
    </row>
    <row r="151" spans="1:17" ht="18.75" hidden="1" x14ac:dyDescent="0.2">
      <c r="A151" s="55"/>
      <c r="B151" s="55"/>
      <c r="C151" s="56"/>
      <c r="D151" s="56"/>
      <c r="E151" s="56" t="s">
        <v>847</v>
      </c>
      <c r="F151" s="56"/>
      <c r="G151" s="56">
        <v>-314725086484</v>
      </c>
      <c r="H151" s="56"/>
      <c r="I151" s="56">
        <v>-2509127057</v>
      </c>
      <c r="J151" s="56"/>
      <c r="K151" s="55" t="s">
        <v>850</v>
      </c>
      <c r="L151" s="55"/>
      <c r="M151" s="57"/>
      <c r="N151" s="55"/>
      <c r="O151" s="56"/>
      <c r="P151" s="20"/>
      <c r="Q151" s="20"/>
    </row>
    <row r="152" spans="1:17" ht="18.75" hidden="1" x14ac:dyDescent="0.2">
      <c r="A152" s="55"/>
      <c r="B152" s="55"/>
      <c r="C152" s="56"/>
      <c r="D152" s="56"/>
      <c r="E152" s="56"/>
      <c r="F152" s="56"/>
      <c r="G152" s="56">
        <v>753508891309</v>
      </c>
      <c r="H152" s="56"/>
      <c r="I152" s="56">
        <v>2425502956</v>
      </c>
      <c r="J152" s="56"/>
      <c r="K152" s="55" t="s">
        <v>851</v>
      </c>
      <c r="L152" s="55"/>
      <c r="M152" s="55"/>
      <c r="N152" s="55"/>
      <c r="O152" s="56"/>
      <c r="P152" s="20"/>
      <c r="Q152" s="20"/>
    </row>
    <row r="153" spans="1:17" ht="18.75" hidden="1" x14ac:dyDescent="0.2">
      <c r="A153" s="55"/>
      <c r="B153" s="55"/>
      <c r="C153" s="56"/>
      <c r="D153" s="56"/>
      <c r="E153" s="56"/>
      <c r="F153" s="56"/>
      <c r="G153" s="56"/>
      <c r="H153" s="56"/>
      <c r="I153" s="56">
        <v>-495742372738</v>
      </c>
      <c r="J153" s="56"/>
      <c r="K153" s="55"/>
      <c r="L153" s="55"/>
      <c r="M153" s="55"/>
      <c r="N153" s="55"/>
      <c r="O153" s="56"/>
      <c r="P153" s="20"/>
      <c r="Q153" s="20"/>
    </row>
    <row r="154" spans="1:17" ht="18.75" hidden="1" x14ac:dyDescent="0.2">
      <c r="A154" s="55"/>
      <c r="B154" s="55"/>
      <c r="C154" s="56"/>
      <c r="D154" s="56"/>
      <c r="E154" s="56"/>
      <c r="F154" s="56"/>
      <c r="G154" s="56"/>
      <c r="H154" s="56"/>
      <c r="I154" s="56"/>
      <c r="J154" s="56"/>
      <c r="K154" s="56"/>
      <c r="L154" s="56"/>
      <c r="M154" s="56"/>
      <c r="N154" s="56"/>
      <c r="O154" s="56"/>
      <c r="P154" s="20"/>
      <c r="Q154" s="20"/>
    </row>
    <row r="155" spans="1:17" ht="18.75" hidden="1" x14ac:dyDescent="0.2">
      <c r="A155" s="55"/>
      <c r="B155" s="55"/>
      <c r="C155" s="56"/>
      <c r="D155" s="56"/>
      <c r="E155" s="56"/>
      <c r="F155" s="56"/>
      <c r="G155" s="56"/>
      <c r="H155" s="56"/>
      <c r="I155" s="56"/>
      <c r="J155" s="56"/>
      <c r="K155" s="56"/>
      <c r="L155" s="56"/>
      <c r="M155" s="56"/>
      <c r="N155" s="56"/>
      <c r="O155" s="56"/>
      <c r="P155" s="20"/>
      <c r="Q155" s="20"/>
    </row>
    <row r="156" spans="1:17" ht="18.75" hidden="1" x14ac:dyDescent="0.2">
      <c r="E156" s="31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</row>
    <row r="157" spans="1:17" ht="18.75" x14ac:dyDescent="0.2"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</row>
    <row r="158" spans="1:17" ht="18.75" x14ac:dyDescent="0.2"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</row>
    <row r="159" spans="1:17" ht="18.75" x14ac:dyDescent="0.2"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</row>
    <row r="160" spans="1:17" ht="18.75" x14ac:dyDescent="0.2"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</row>
    <row r="161" spans="7:17" ht="18.75" x14ac:dyDescent="0.2"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</row>
    <row r="162" spans="7:17" ht="18.75" x14ac:dyDescent="0.2"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</row>
    <row r="163" spans="7:17" ht="18.75" x14ac:dyDescent="0.2">
      <c r="O163" s="20"/>
      <c r="P163" s="20"/>
      <c r="Q163" s="20"/>
    </row>
    <row r="164" spans="7:17" ht="18.75" x14ac:dyDescent="0.2">
      <c r="O164" s="20"/>
      <c r="P164" s="20"/>
      <c r="Q164" s="20"/>
    </row>
  </sheetData>
  <sortState xmlns:xlrd2="http://schemas.microsoft.com/office/spreadsheetml/2017/richdata2" ref="A8:Q50">
    <sortCondition descending="1" ref="C8:C50"/>
  </sortState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AC13"/>
  <sheetViews>
    <sheetView rightToLeft="1" workbookViewId="0">
      <selection activeCell="Y11" sqref="Y11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2.140625" bestFit="1" customWidth="1"/>
    <col min="8" max="8" width="1.28515625" customWidth="1"/>
    <col min="9" max="9" width="10.5703125" bestFit="1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  <col min="29" max="29" width="15.5703125" customWidth="1"/>
  </cols>
  <sheetData>
    <row r="1" spans="1:29" ht="29.1" customHeight="1" x14ac:dyDescent="0.2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</row>
    <row r="2" spans="1:29" ht="21.75" customHeight="1" x14ac:dyDescent="0.2">
      <c r="A2" s="111" t="s">
        <v>511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</row>
    <row r="3" spans="1:29" ht="21.75" customHeight="1" x14ac:dyDescent="0.2">
      <c r="A3" s="111" t="s">
        <v>2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</row>
    <row r="4" spans="1:29" ht="7.35" customHeight="1" x14ac:dyDescent="0.2"/>
    <row r="5" spans="1:29" ht="14.45" customHeight="1" x14ac:dyDescent="0.2">
      <c r="A5" s="112" t="s">
        <v>815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</row>
    <row r="6" spans="1:29" ht="7.35" customHeight="1" x14ac:dyDescent="0.2"/>
    <row r="7" spans="1:29" ht="14.45" customHeight="1" x14ac:dyDescent="0.2">
      <c r="E7" s="108" t="s">
        <v>529</v>
      </c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Y7" s="2" t="s">
        <v>530</v>
      </c>
    </row>
    <row r="8" spans="1:29" ht="29.1" customHeight="1" x14ac:dyDescent="0.2">
      <c r="A8" s="2" t="s">
        <v>816</v>
      </c>
      <c r="C8" s="2" t="s">
        <v>817</v>
      </c>
      <c r="E8" s="15" t="s">
        <v>70</v>
      </c>
      <c r="F8" s="3"/>
      <c r="G8" s="15" t="s">
        <v>13</v>
      </c>
      <c r="H8" s="3"/>
      <c r="I8" s="15" t="s">
        <v>69</v>
      </c>
      <c r="J8" s="3"/>
      <c r="K8" s="15" t="s">
        <v>818</v>
      </c>
      <c r="L8" s="3"/>
      <c r="M8" s="15" t="s">
        <v>819</v>
      </c>
      <c r="N8" s="3"/>
      <c r="O8" s="15" t="s">
        <v>820</v>
      </c>
      <c r="P8" s="3"/>
      <c r="Q8" s="15" t="s">
        <v>821</v>
      </c>
      <c r="R8" s="3"/>
      <c r="S8" s="15" t="s">
        <v>822</v>
      </c>
      <c r="T8" s="3"/>
      <c r="U8" s="15" t="s">
        <v>823</v>
      </c>
      <c r="V8" s="3"/>
      <c r="W8" s="15" t="s">
        <v>824</v>
      </c>
      <c r="Y8" s="15" t="s">
        <v>824</v>
      </c>
    </row>
    <row r="9" spans="1:29" ht="21.75" customHeight="1" x14ac:dyDescent="0.2">
      <c r="A9" s="5" t="s">
        <v>825</v>
      </c>
      <c r="C9" s="5" t="s">
        <v>826</v>
      </c>
      <c r="E9" s="5" t="s">
        <v>827</v>
      </c>
      <c r="G9" s="6">
        <v>333700000</v>
      </c>
      <c r="I9" s="6">
        <v>0</v>
      </c>
      <c r="K9" s="6">
        <v>0</v>
      </c>
      <c r="M9" s="6">
        <v>0</v>
      </c>
      <c r="O9" s="6">
        <v>0</v>
      </c>
      <c r="Q9" s="6">
        <v>0</v>
      </c>
      <c r="S9" s="6">
        <v>0</v>
      </c>
      <c r="U9" s="6">
        <v>0</v>
      </c>
      <c r="W9" s="6">
        <v>0</v>
      </c>
      <c r="Y9" s="6">
        <v>0</v>
      </c>
      <c r="AC9" s="31"/>
    </row>
    <row r="10" spans="1:29" ht="21.75" customHeight="1" x14ac:dyDescent="0.2">
      <c r="A10" s="7" t="s">
        <v>828</v>
      </c>
      <c r="C10" s="7" t="s">
        <v>829</v>
      </c>
      <c r="E10" s="7" t="s">
        <v>830</v>
      </c>
      <c r="G10" s="8">
        <v>0</v>
      </c>
      <c r="I10" s="8">
        <v>0</v>
      </c>
      <c r="K10" s="8">
        <v>0</v>
      </c>
      <c r="M10" s="8">
        <v>0</v>
      </c>
      <c r="O10" s="8">
        <v>0</v>
      </c>
      <c r="Q10" s="8">
        <v>0</v>
      </c>
      <c r="S10" s="8">
        <v>0</v>
      </c>
      <c r="U10" s="8">
        <v>0</v>
      </c>
      <c r="W10" s="8">
        <v>0</v>
      </c>
      <c r="Y10" s="8">
        <v>0</v>
      </c>
      <c r="AC10" s="31"/>
    </row>
    <row r="11" spans="1:29" ht="21.75" customHeight="1" x14ac:dyDescent="0.2">
      <c r="A11" s="9" t="s">
        <v>831</v>
      </c>
      <c r="B11" s="10"/>
      <c r="C11" s="9" t="s">
        <v>832</v>
      </c>
      <c r="G11" s="8">
        <v>0</v>
      </c>
      <c r="I11" s="8">
        <v>0</v>
      </c>
      <c r="K11" s="8">
        <v>0</v>
      </c>
      <c r="M11" s="11">
        <v>0</v>
      </c>
      <c r="O11" s="11">
        <v>0</v>
      </c>
      <c r="Q11" s="11">
        <v>0</v>
      </c>
      <c r="S11" s="11">
        <v>0</v>
      </c>
      <c r="U11" s="11">
        <v>0</v>
      </c>
      <c r="W11" s="11">
        <v>0</v>
      </c>
      <c r="Y11" s="11">
        <v>265970694556</v>
      </c>
      <c r="AC11" s="31"/>
    </row>
    <row r="12" spans="1:29" ht="21.75" customHeight="1" thickBot="1" x14ac:dyDescent="0.25">
      <c r="A12" s="106" t="s">
        <v>65</v>
      </c>
      <c r="B12" s="106"/>
      <c r="C12" s="106"/>
      <c r="E12" s="8"/>
      <c r="G12" s="8"/>
      <c r="I12" s="8"/>
      <c r="K12" s="8">
        <v>0</v>
      </c>
      <c r="M12" s="13">
        <v>0</v>
      </c>
      <c r="O12" s="13">
        <v>0</v>
      </c>
      <c r="Q12" s="13">
        <v>0</v>
      </c>
      <c r="S12" s="13">
        <v>0</v>
      </c>
      <c r="U12" s="13">
        <v>0</v>
      </c>
      <c r="W12" s="13">
        <v>0</v>
      </c>
      <c r="Y12" s="13">
        <f>SUM(Y9:Y11)</f>
        <v>265970694556</v>
      </c>
      <c r="AC12" s="31"/>
    </row>
    <row r="13" spans="1:29" ht="13.5" thickTop="1" x14ac:dyDescent="0.2"/>
  </sheetData>
  <mergeCells count="6">
    <mergeCell ref="A12:C12"/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65"/>
  <sheetViews>
    <sheetView rightToLeft="1" workbookViewId="0">
      <selection activeCell="AC10" sqref="AC10:AO10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11.57031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1"/>
      <c r="AR1" s="111"/>
      <c r="AS1" s="111"/>
      <c r="AT1" s="111"/>
      <c r="AU1" s="111"/>
      <c r="AV1" s="111"/>
      <c r="AW1" s="111"/>
    </row>
    <row r="2" spans="1:49" ht="21.75" customHeight="1" x14ac:dyDescent="0.2">
      <c r="A2" s="111" t="s">
        <v>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1"/>
      <c r="AT2" s="111"/>
      <c r="AU2" s="111"/>
      <c r="AV2" s="111"/>
      <c r="AW2" s="111"/>
    </row>
    <row r="3" spans="1:49" ht="21.75" customHeight="1" x14ac:dyDescent="0.2">
      <c r="A3" s="111" t="s">
        <v>2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1"/>
      <c r="AR3" s="111"/>
      <c r="AS3" s="111"/>
      <c r="AT3" s="111"/>
      <c r="AU3" s="111"/>
      <c r="AV3" s="111"/>
      <c r="AW3" s="111"/>
    </row>
    <row r="4" spans="1:49" ht="14.45" customHeight="1" x14ac:dyDescent="0.2"/>
    <row r="5" spans="1:49" ht="14.45" customHeight="1" x14ac:dyDescent="0.2">
      <c r="A5" s="112" t="s">
        <v>66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12"/>
      <c r="AW5" s="112"/>
    </row>
    <row r="6" spans="1:49" ht="14.45" customHeight="1" x14ac:dyDescent="0.2">
      <c r="I6" s="108" t="s">
        <v>7</v>
      </c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C6" s="108" t="s">
        <v>9</v>
      </c>
      <c r="AD6" s="108"/>
      <c r="AE6" s="108"/>
      <c r="AF6" s="108"/>
      <c r="AG6" s="108"/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08"/>
    </row>
    <row r="7" spans="1:49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 x14ac:dyDescent="0.2">
      <c r="A8" s="108" t="s">
        <v>67</v>
      </c>
      <c r="B8" s="108"/>
      <c r="C8" s="108"/>
      <c r="D8" s="108"/>
      <c r="E8" s="108"/>
      <c r="F8" s="108"/>
      <c r="G8" s="108"/>
      <c r="I8" s="108" t="s">
        <v>68</v>
      </c>
      <c r="J8" s="108"/>
      <c r="K8" s="108"/>
      <c r="M8" s="108" t="s">
        <v>69</v>
      </c>
      <c r="N8" s="108"/>
      <c r="O8" s="108"/>
      <c r="Q8" s="108" t="s">
        <v>70</v>
      </c>
      <c r="R8" s="108"/>
      <c r="S8" s="108"/>
      <c r="T8" s="108"/>
      <c r="U8" s="108"/>
      <c r="W8" s="108" t="s">
        <v>71</v>
      </c>
      <c r="X8" s="108"/>
      <c r="Y8" s="108"/>
      <c r="Z8" s="108"/>
      <c r="AA8" s="108"/>
      <c r="AC8" s="108" t="s">
        <v>68</v>
      </c>
      <c r="AD8" s="108"/>
      <c r="AE8" s="108"/>
      <c r="AF8" s="108"/>
      <c r="AG8" s="108"/>
      <c r="AI8" s="108" t="s">
        <v>69</v>
      </c>
      <c r="AJ8" s="108"/>
      <c r="AK8" s="108"/>
      <c r="AM8" s="108" t="s">
        <v>70</v>
      </c>
      <c r="AN8" s="108"/>
      <c r="AO8" s="108"/>
      <c r="AQ8" s="108" t="s">
        <v>71</v>
      </c>
      <c r="AR8" s="108"/>
      <c r="AS8" s="108"/>
    </row>
    <row r="9" spans="1:49" ht="21.75" customHeight="1" x14ac:dyDescent="0.2">
      <c r="A9" s="109" t="s">
        <v>72</v>
      </c>
      <c r="B9" s="109"/>
      <c r="C9" s="109"/>
      <c r="D9" s="109"/>
      <c r="E9" s="109"/>
      <c r="F9" s="109"/>
      <c r="G9" s="109"/>
      <c r="I9" s="110">
        <v>6521802832</v>
      </c>
      <c r="J9" s="110"/>
      <c r="K9" s="110"/>
      <c r="L9" s="16"/>
      <c r="M9" s="110">
        <v>390</v>
      </c>
      <c r="N9" s="110"/>
      <c r="O9" s="110"/>
      <c r="P9" s="16"/>
      <c r="Q9" s="113" t="s">
        <v>73</v>
      </c>
      <c r="R9" s="113"/>
      <c r="S9" s="113"/>
      <c r="T9" s="113"/>
      <c r="U9" s="113"/>
      <c r="V9" s="16"/>
      <c r="W9" s="116">
        <v>0.288637541610204</v>
      </c>
      <c r="X9" s="116"/>
      <c r="Y9" s="116"/>
      <c r="Z9" s="116"/>
      <c r="AA9" s="116"/>
      <c r="AB9" s="16"/>
      <c r="AC9" s="110">
        <v>0</v>
      </c>
      <c r="AD9" s="110"/>
      <c r="AE9" s="110"/>
      <c r="AF9" s="110"/>
      <c r="AG9" s="110"/>
      <c r="AH9" s="16"/>
      <c r="AI9" s="110">
        <v>0</v>
      </c>
      <c r="AJ9" s="110"/>
      <c r="AK9" s="110"/>
      <c r="AL9" s="16"/>
      <c r="AM9" s="17"/>
      <c r="AN9" s="17"/>
      <c r="AO9" s="17"/>
      <c r="AP9" s="16"/>
      <c r="AQ9" s="116">
        <v>0</v>
      </c>
      <c r="AR9" s="116"/>
      <c r="AS9" s="116"/>
    </row>
    <row r="10" spans="1:49" ht="21.75" customHeight="1" x14ac:dyDescent="0.2">
      <c r="A10" s="103" t="s">
        <v>74</v>
      </c>
      <c r="B10" s="103"/>
      <c r="C10" s="103"/>
      <c r="D10" s="103"/>
      <c r="E10" s="103"/>
      <c r="F10" s="103"/>
      <c r="G10" s="103"/>
      <c r="I10" s="104">
        <v>1135510263</v>
      </c>
      <c r="J10" s="104"/>
      <c r="K10" s="104"/>
      <c r="L10" s="16"/>
      <c r="M10" s="104">
        <v>6133</v>
      </c>
      <c r="N10" s="104"/>
      <c r="O10" s="104"/>
      <c r="P10" s="16"/>
      <c r="Q10" s="114" t="s">
        <v>75</v>
      </c>
      <c r="R10" s="114"/>
      <c r="S10" s="114"/>
      <c r="T10" s="114"/>
      <c r="U10" s="114"/>
      <c r="V10" s="16"/>
      <c r="W10" s="115">
        <v>0.97634457403324604</v>
      </c>
      <c r="X10" s="115"/>
      <c r="Y10" s="115"/>
      <c r="Z10" s="115"/>
      <c r="AA10" s="115"/>
      <c r="AB10" s="16"/>
      <c r="AC10" s="104">
        <v>1135510263</v>
      </c>
      <c r="AD10" s="104"/>
      <c r="AE10" s="104"/>
      <c r="AF10" s="104"/>
      <c r="AG10" s="104"/>
      <c r="AH10" s="16"/>
      <c r="AI10" s="104">
        <v>4307</v>
      </c>
      <c r="AJ10" s="104"/>
      <c r="AK10" s="104"/>
      <c r="AL10" s="16"/>
      <c r="AM10" s="114" t="s">
        <v>75</v>
      </c>
      <c r="AN10" s="114"/>
      <c r="AO10" s="114"/>
      <c r="AP10" s="16"/>
      <c r="AQ10" s="115">
        <v>0.97634457403324604</v>
      </c>
      <c r="AR10" s="115"/>
      <c r="AS10" s="115"/>
    </row>
    <row r="11" spans="1:49" ht="21.75" customHeight="1" x14ac:dyDescent="0.2">
      <c r="A11" s="103" t="s">
        <v>76</v>
      </c>
      <c r="B11" s="103"/>
      <c r="C11" s="103"/>
      <c r="D11" s="103"/>
      <c r="E11" s="103"/>
      <c r="F11" s="103"/>
      <c r="G11" s="103"/>
      <c r="I11" s="104">
        <v>333700000</v>
      </c>
      <c r="J11" s="104"/>
      <c r="K11" s="104"/>
      <c r="L11" s="16"/>
      <c r="M11" s="104">
        <v>3560</v>
      </c>
      <c r="N11" s="104"/>
      <c r="O11" s="104"/>
      <c r="P11" s="16"/>
      <c r="Q11" s="114" t="s">
        <v>77</v>
      </c>
      <c r="R11" s="114"/>
      <c r="S11" s="114"/>
      <c r="T11" s="114"/>
      <c r="U11" s="114"/>
      <c r="V11" s="16"/>
      <c r="W11" s="115">
        <v>0.28808657993082298</v>
      </c>
      <c r="X11" s="115"/>
      <c r="Y11" s="115"/>
      <c r="Z11" s="115"/>
      <c r="AA11" s="115"/>
      <c r="AB11" s="16"/>
      <c r="AC11" s="104">
        <v>0</v>
      </c>
      <c r="AD11" s="104"/>
      <c r="AE11" s="104"/>
      <c r="AF11" s="104"/>
      <c r="AG11" s="104"/>
      <c r="AH11" s="16"/>
      <c r="AI11" s="104">
        <v>0</v>
      </c>
      <c r="AJ11" s="104"/>
      <c r="AK11" s="104"/>
      <c r="AL11" s="16"/>
      <c r="AM11" s="16"/>
      <c r="AN11" s="16"/>
      <c r="AO11" s="16"/>
      <c r="AP11" s="16"/>
      <c r="AQ11" s="115">
        <v>0</v>
      </c>
      <c r="AR11" s="115"/>
      <c r="AS11" s="115"/>
    </row>
    <row r="12" spans="1:49" ht="14.45" customHeight="1" x14ac:dyDescent="0.2">
      <c r="A12" s="112" t="s">
        <v>78</v>
      </c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112"/>
      <c r="AJ12" s="112"/>
      <c r="AK12" s="112"/>
      <c r="AL12" s="112"/>
      <c r="AM12" s="112"/>
      <c r="AN12" s="112"/>
      <c r="AO12" s="112"/>
      <c r="AP12" s="112"/>
      <c r="AQ12" s="112"/>
      <c r="AR12" s="112"/>
      <c r="AS12" s="112"/>
      <c r="AT12" s="112"/>
      <c r="AU12" s="112"/>
      <c r="AV12" s="112"/>
      <c r="AW12" s="112"/>
    </row>
    <row r="13" spans="1:49" ht="14.45" customHeight="1" x14ac:dyDescent="0.2">
      <c r="C13" s="108" t="s">
        <v>7</v>
      </c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Y13" s="108" t="s">
        <v>9</v>
      </c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</row>
    <row r="14" spans="1:49" ht="14.45" customHeight="1" x14ac:dyDescent="0.2">
      <c r="A14" s="2" t="s">
        <v>67</v>
      </c>
      <c r="C14" s="4" t="s">
        <v>79</v>
      </c>
      <c r="D14" s="3"/>
      <c r="E14" s="4" t="s">
        <v>80</v>
      </c>
      <c r="F14" s="3"/>
      <c r="G14" s="107" t="s">
        <v>81</v>
      </c>
      <c r="H14" s="107"/>
      <c r="I14" s="107"/>
      <c r="J14" s="3"/>
      <c r="K14" s="107" t="s">
        <v>82</v>
      </c>
      <c r="L14" s="107"/>
      <c r="M14" s="107"/>
      <c r="N14" s="3"/>
      <c r="O14" s="107" t="s">
        <v>69</v>
      </c>
      <c r="P14" s="107"/>
      <c r="Q14" s="107"/>
      <c r="R14" s="3"/>
      <c r="S14" s="107" t="s">
        <v>70</v>
      </c>
      <c r="T14" s="107"/>
      <c r="U14" s="107"/>
      <c r="V14" s="107"/>
      <c r="W14" s="107"/>
      <c r="Y14" s="107" t="s">
        <v>79</v>
      </c>
      <c r="Z14" s="107"/>
      <c r="AA14" s="107"/>
      <c r="AB14" s="107"/>
      <c r="AC14" s="107"/>
      <c r="AD14" s="3"/>
      <c r="AE14" s="107" t="s">
        <v>80</v>
      </c>
      <c r="AF14" s="107"/>
      <c r="AG14" s="107"/>
      <c r="AH14" s="107"/>
      <c r="AI14" s="107"/>
      <c r="AJ14" s="3"/>
      <c r="AK14" s="107" t="s">
        <v>81</v>
      </c>
      <c r="AL14" s="107"/>
      <c r="AM14" s="107"/>
      <c r="AN14" s="3"/>
      <c r="AO14" s="107" t="s">
        <v>82</v>
      </c>
      <c r="AP14" s="107"/>
      <c r="AQ14" s="107"/>
      <c r="AR14" s="3"/>
      <c r="AS14" s="107" t="s">
        <v>69</v>
      </c>
      <c r="AT14" s="107"/>
      <c r="AU14" s="3"/>
      <c r="AV14" s="4" t="s">
        <v>70</v>
      </c>
    </row>
    <row r="15" spans="1:49" ht="21.75" customHeight="1" x14ac:dyDescent="0.2">
      <c r="A15" s="5" t="s">
        <v>83</v>
      </c>
      <c r="C15" s="5" t="s">
        <v>84</v>
      </c>
      <c r="E15" s="5" t="s">
        <v>85</v>
      </c>
      <c r="G15" s="113" t="s">
        <v>86</v>
      </c>
      <c r="H15" s="113"/>
      <c r="I15" s="113"/>
      <c r="J15" s="16"/>
      <c r="K15" s="110">
        <v>6521802832</v>
      </c>
      <c r="L15" s="110"/>
      <c r="M15" s="110"/>
      <c r="N15" s="16"/>
      <c r="O15" s="110">
        <v>392</v>
      </c>
      <c r="P15" s="110"/>
      <c r="Q15" s="110"/>
      <c r="R15" s="16"/>
      <c r="S15" s="113" t="s">
        <v>87</v>
      </c>
      <c r="T15" s="113"/>
      <c r="U15" s="113"/>
      <c r="V15" s="113"/>
      <c r="W15" s="113"/>
      <c r="X15" s="16"/>
      <c r="Y15" s="113" t="s">
        <v>84</v>
      </c>
      <c r="Z15" s="113"/>
      <c r="AA15" s="113"/>
      <c r="AB15" s="113"/>
      <c r="AC15" s="113"/>
      <c r="AD15" s="16"/>
      <c r="AE15" s="113" t="s">
        <v>86</v>
      </c>
      <c r="AF15" s="113"/>
      <c r="AG15" s="113"/>
      <c r="AH15" s="113"/>
      <c r="AI15" s="113"/>
      <c r="AJ15" s="16"/>
      <c r="AK15" s="113" t="s">
        <v>86</v>
      </c>
      <c r="AL15" s="113"/>
      <c r="AM15" s="113"/>
      <c r="AN15" s="16"/>
      <c r="AO15" s="110">
        <v>0</v>
      </c>
      <c r="AP15" s="110"/>
      <c r="AQ15" s="110"/>
      <c r="AR15" s="16"/>
      <c r="AS15" s="110">
        <v>0</v>
      </c>
      <c r="AT15" s="110"/>
      <c r="AU15" s="16"/>
      <c r="AV15" s="28" t="s">
        <v>86</v>
      </c>
    </row>
    <row r="16" spans="1:49" ht="21.75" customHeight="1" x14ac:dyDescent="0.2">
      <c r="A16" s="7" t="s">
        <v>88</v>
      </c>
      <c r="C16" s="7" t="s">
        <v>84</v>
      </c>
      <c r="E16" s="7" t="s">
        <v>85</v>
      </c>
      <c r="G16" s="114" t="s">
        <v>86</v>
      </c>
      <c r="H16" s="114"/>
      <c r="I16" s="114"/>
      <c r="J16" s="16"/>
      <c r="K16" s="104">
        <v>333700000</v>
      </c>
      <c r="L16" s="104"/>
      <c r="M16" s="104"/>
      <c r="N16" s="16"/>
      <c r="O16" s="104">
        <v>3577</v>
      </c>
      <c r="P16" s="104"/>
      <c r="Q16" s="104"/>
      <c r="R16" s="16"/>
      <c r="S16" s="114" t="s">
        <v>73</v>
      </c>
      <c r="T16" s="114"/>
      <c r="U16" s="114"/>
      <c r="V16" s="114"/>
      <c r="W16" s="114"/>
      <c r="X16" s="16"/>
      <c r="Y16" s="114" t="s">
        <v>84</v>
      </c>
      <c r="Z16" s="114"/>
      <c r="AA16" s="114"/>
      <c r="AB16" s="114"/>
      <c r="AC16" s="114"/>
      <c r="AD16" s="16"/>
      <c r="AE16" s="114" t="s">
        <v>86</v>
      </c>
      <c r="AF16" s="114"/>
      <c r="AG16" s="114"/>
      <c r="AH16" s="114"/>
      <c r="AI16" s="114"/>
      <c r="AJ16" s="16"/>
      <c r="AK16" s="114" t="s">
        <v>86</v>
      </c>
      <c r="AL16" s="114"/>
      <c r="AM16" s="114"/>
      <c r="AN16" s="16"/>
      <c r="AO16" s="104">
        <v>0</v>
      </c>
      <c r="AP16" s="104"/>
      <c r="AQ16" s="104"/>
      <c r="AR16" s="16"/>
      <c r="AS16" s="104">
        <v>0</v>
      </c>
      <c r="AT16" s="104"/>
      <c r="AU16" s="16"/>
      <c r="AV16" s="29" t="s">
        <v>86</v>
      </c>
    </row>
    <row r="17" spans="1:49" ht="14.45" customHeight="1" x14ac:dyDescent="0.2">
      <c r="A17" s="112" t="s">
        <v>89</v>
      </c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112"/>
      <c r="AU17" s="112"/>
      <c r="AV17" s="112"/>
      <c r="AW17" s="112"/>
    </row>
    <row r="18" spans="1:49" ht="14.45" customHeight="1" x14ac:dyDescent="0.2">
      <c r="C18" s="108" t="s">
        <v>7</v>
      </c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O18" s="108" t="s">
        <v>9</v>
      </c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</row>
    <row r="19" spans="1:49" ht="14.45" customHeight="1" x14ac:dyDescent="0.2">
      <c r="A19" s="2" t="s">
        <v>67</v>
      </c>
      <c r="C19" s="4" t="s">
        <v>80</v>
      </c>
      <c r="D19" s="3"/>
      <c r="E19" s="4" t="s">
        <v>82</v>
      </c>
      <c r="F19" s="3"/>
      <c r="G19" s="107" t="s">
        <v>69</v>
      </c>
      <c r="H19" s="107"/>
      <c r="I19" s="107"/>
      <c r="J19" s="3"/>
      <c r="K19" s="107" t="s">
        <v>70</v>
      </c>
      <c r="L19" s="107"/>
      <c r="M19" s="107"/>
      <c r="O19" s="107" t="s">
        <v>80</v>
      </c>
      <c r="P19" s="107"/>
      <c r="Q19" s="107"/>
      <c r="R19" s="107"/>
      <c r="S19" s="107"/>
      <c r="T19" s="3"/>
      <c r="U19" s="107" t="s">
        <v>82</v>
      </c>
      <c r="V19" s="107"/>
      <c r="W19" s="107"/>
      <c r="X19" s="107"/>
      <c r="Y19" s="107"/>
      <c r="Z19" s="3"/>
      <c r="AA19" s="107" t="s">
        <v>69</v>
      </c>
      <c r="AB19" s="107"/>
      <c r="AC19" s="107"/>
      <c r="AD19" s="107"/>
      <c r="AE19" s="107"/>
      <c r="AF19" s="3"/>
      <c r="AG19" s="107" t="s">
        <v>70</v>
      </c>
      <c r="AH19" s="107"/>
      <c r="AI19" s="107"/>
    </row>
    <row r="20" spans="1:49" ht="21.75" customHeight="1" x14ac:dyDescent="0.2">
      <c r="A20" s="3"/>
      <c r="C20" s="3"/>
      <c r="E20" s="3"/>
      <c r="G20" s="3"/>
      <c r="H20" s="3"/>
      <c r="I20" s="3"/>
      <c r="K20" s="3"/>
      <c r="L20" s="3"/>
      <c r="M20" s="3"/>
      <c r="O20" s="3"/>
      <c r="P20" s="3"/>
      <c r="Q20" s="3"/>
      <c r="R20" s="3"/>
      <c r="S20" s="3"/>
      <c r="U20" s="3"/>
      <c r="V20" s="3"/>
      <c r="W20" s="3"/>
      <c r="X20" s="3"/>
      <c r="Y20" s="3"/>
      <c r="AA20" s="3"/>
      <c r="AB20" s="3"/>
      <c r="AC20" s="3"/>
      <c r="AD20" s="3"/>
      <c r="AE20" s="3"/>
      <c r="AG20" s="3"/>
      <c r="AH20" s="3"/>
      <c r="AI20" s="3"/>
    </row>
    <row r="21" spans="1:49" ht="21.75" customHeight="1" x14ac:dyDescent="0.2"/>
    <row r="22" spans="1:49" ht="21.75" customHeight="1" x14ac:dyDescent="0.2"/>
    <row r="23" spans="1:49" ht="21.75" customHeight="1" x14ac:dyDescent="0.2"/>
    <row r="24" spans="1:49" ht="21.75" customHeight="1" x14ac:dyDescent="0.2"/>
    <row r="25" spans="1:49" ht="21.75" customHeight="1" x14ac:dyDescent="0.2"/>
    <row r="26" spans="1:49" ht="21.75" customHeight="1" x14ac:dyDescent="0.2"/>
    <row r="27" spans="1:49" ht="21.75" customHeight="1" x14ac:dyDescent="0.2"/>
    <row r="28" spans="1:49" ht="21.75" customHeight="1" x14ac:dyDescent="0.2"/>
    <row r="29" spans="1:49" ht="21.75" customHeight="1" x14ac:dyDescent="0.2"/>
    <row r="30" spans="1:49" ht="21.75" customHeight="1" x14ac:dyDescent="0.2"/>
    <row r="31" spans="1:49" ht="21.75" customHeight="1" x14ac:dyDescent="0.2"/>
    <row r="32" spans="1:49" ht="21.75" customHeight="1" x14ac:dyDescent="0.2"/>
    <row r="33" ht="21.75" customHeight="1" x14ac:dyDescent="0.2"/>
    <row r="34" ht="21.75" customHeight="1" x14ac:dyDescent="0.2"/>
    <row r="35" ht="21.75" customHeight="1" x14ac:dyDescent="0.2"/>
    <row r="36" ht="21.75" customHeight="1" x14ac:dyDescent="0.2"/>
    <row r="37" ht="21.75" customHeight="1" x14ac:dyDescent="0.2"/>
    <row r="38" ht="21.75" customHeight="1" x14ac:dyDescent="0.2"/>
    <row r="39" ht="21.75" customHeight="1" x14ac:dyDescent="0.2"/>
    <row r="40" ht="21.75" customHeight="1" x14ac:dyDescent="0.2"/>
    <row r="41" ht="21.75" customHeight="1" x14ac:dyDescent="0.2"/>
    <row r="42" ht="21.75" customHeight="1" x14ac:dyDescent="0.2"/>
    <row r="43" ht="21.75" customHeight="1" x14ac:dyDescent="0.2"/>
    <row r="44" ht="21.75" customHeight="1" x14ac:dyDescent="0.2"/>
    <row r="45" ht="21.75" customHeight="1" x14ac:dyDescent="0.2"/>
    <row r="46" ht="21.75" customHeight="1" x14ac:dyDescent="0.2"/>
    <row r="47" ht="21.75" customHeight="1" x14ac:dyDescent="0.2"/>
    <row r="48" ht="21.75" customHeight="1" x14ac:dyDescent="0.2"/>
    <row r="49" ht="21.75" customHeight="1" x14ac:dyDescent="0.2"/>
    <row r="50" ht="21.75" customHeight="1" x14ac:dyDescent="0.2"/>
    <row r="51" ht="21.75" customHeight="1" x14ac:dyDescent="0.2"/>
    <row r="52" ht="21.75" customHeight="1" x14ac:dyDescent="0.2"/>
    <row r="53" ht="21.75" customHeight="1" x14ac:dyDescent="0.2"/>
    <row r="54" ht="21.75" customHeight="1" x14ac:dyDescent="0.2"/>
    <row r="55" ht="21.75" customHeight="1" x14ac:dyDescent="0.2"/>
    <row r="56" ht="21.75" customHeight="1" x14ac:dyDescent="0.2"/>
    <row r="57" ht="21.75" customHeight="1" x14ac:dyDescent="0.2"/>
    <row r="58" ht="21.75" customHeight="1" x14ac:dyDescent="0.2"/>
    <row r="59" ht="21.75" customHeight="1" x14ac:dyDescent="0.2"/>
    <row r="60" ht="21.75" customHeight="1" x14ac:dyDescent="0.2"/>
    <row r="61" ht="21.75" customHeight="1" x14ac:dyDescent="0.2"/>
    <row r="62" ht="21.75" customHeight="1" x14ac:dyDescent="0.2"/>
    <row r="63" ht="21.75" customHeight="1" x14ac:dyDescent="0.2"/>
    <row r="64" ht="21.75" customHeight="1" x14ac:dyDescent="0.2"/>
    <row r="65" ht="21.75" customHeight="1" x14ac:dyDescent="0.2"/>
  </sheetData>
  <mergeCells count="79">
    <mergeCell ref="A1:AW1"/>
    <mergeCell ref="A2:AW2"/>
    <mergeCell ref="A3:AW3"/>
    <mergeCell ref="A5:AW5"/>
    <mergeCell ref="I6:AA6"/>
    <mergeCell ref="AC6:AS6"/>
    <mergeCell ref="A8:G8"/>
    <mergeCell ref="I8:K8"/>
    <mergeCell ref="M8:O8"/>
    <mergeCell ref="Q8:U8"/>
    <mergeCell ref="W8:AA8"/>
    <mergeCell ref="AQ10:AS10"/>
    <mergeCell ref="A9:G9"/>
    <mergeCell ref="I9:K9"/>
    <mergeCell ref="M9:O9"/>
    <mergeCell ref="Q9:U9"/>
    <mergeCell ref="W9:AA9"/>
    <mergeCell ref="AC8:AG8"/>
    <mergeCell ref="AI8:AK8"/>
    <mergeCell ref="AM8:AO8"/>
    <mergeCell ref="AQ8:AS8"/>
    <mergeCell ref="AC9:AG9"/>
    <mergeCell ref="AI9:AK9"/>
    <mergeCell ref="AQ9:AS9"/>
    <mergeCell ref="AE14:AI14"/>
    <mergeCell ref="AK14:AM14"/>
    <mergeCell ref="AO14:AQ14"/>
    <mergeCell ref="A10:G10"/>
    <mergeCell ref="I10:K10"/>
    <mergeCell ref="M10:O10"/>
    <mergeCell ref="Q10:U10"/>
    <mergeCell ref="A11:G11"/>
    <mergeCell ref="I11:K11"/>
    <mergeCell ref="M11:O11"/>
    <mergeCell ref="Q11:U11"/>
    <mergeCell ref="W11:AA11"/>
    <mergeCell ref="W10:AA10"/>
    <mergeCell ref="AC10:AG10"/>
    <mergeCell ref="AI10:AK10"/>
    <mergeCell ref="AM10:AO10"/>
    <mergeCell ref="G14:I14"/>
    <mergeCell ref="K14:M14"/>
    <mergeCell ref="O14:Q14"/>
    <mergeCell ref="S14:W14"/>
    <mergeCell ref="Y14:AC14"/>
    <mergeCell ref="AC11:AG11"/>
    <mergeCell ref="AI11:AK11"/>
    <mergeCell ref="AQ11:AS11"/>
    <mergeCell ref="A12:AW12"/>
    <mergeCell ref="C13:W13"/>
    <mergeCell ref="Y13:AV13"/>
    <mergeCell ref="AS14:AT14"/>
    <mergeCell ref="AO15:AQ15"/>
    <mergeCell ref="AS15:AT15"/>
    <mergeCell ref="G16:I16"/>
    <mergeCell ref="K16:M16"/>
    <mergeCell ref="O16:Q16"/>
    <mergeCell ref="S16:W16"/>
    <mergeCell ref="Y16:AC16"/>
    <mergeCell ref="AE16:AI16"/>
    <mergeCell ref="AK16:AM16"/>
    <mergeCell ref="AO16:AQ16"/>
    <mergeCell ref="AS16:AT16"/>
    <mergeCell ref="G15:I15"/>
    <mergeCell ref="K15:M15"/>
    <mergeCell ref="O15:Q15"/>
    <mergeCell ref="S15:W15"/>
    <mergeCell ref="Y15:AC15"/>
    <mergeCell ref="A17:AW17"/>
    <mergeCell ref="C18:M18"/>
    <mergeCell ref="O18:AI18"/>
    <mergeCell ref="G19:I19"/>
    <mergeCell ref="K19:M19"/>
    <mergeCell ref="O19:S19"/>
    <mergeCell ref="U19:Y19"/>
    <mergeCell ref="AA19:AE19"/>
    <mergeCell ref="AG19:AI19"/>
    <mergeCell ref="AE15:AI15"/>
    <mergeCell ref="AK15:AM15"/>
  </mergeCells>
  <pageMargins left="0.39" right="0.39" top="0.39" bottom="0.39" header="0" footer="0"/>
  <pageSetup paperSize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Y173"/>
  <sheetViews>
    <sheetView rightToLeft="1" topLeftCell="A130" zoomScale="85" zoomScaleNormal="85" workbookViewId="0">
      <selection activeCell="I17" sqref="I1:I1048576"/>
    </sheetView>
  </sheetViews>
  <sheetFormatPr defaultRowHeight="12.75" x14ac:dyDescent="0.2"/>
  <cols>
    <col min="1" max="1" width="40.28515625" customWidth="1"/>
    <col min="2" max="2" width="1.28515625" customWidth="1"/>
    <col min="3" max="3" width="18.140625" customWidth="1"/>
    <col min="4" max="4" width="1.28515625" customWidth="1"/>
    <col min="5" max="5" width="24.7109375" customWidth="1"/>
    <col min="6" max="6" width="1.28515625" customWidth="1"/>
    <col min="7" max="7" width="21.85546875" customWidth="1"/>
    <col min="8" max="8" width="1.28515625" customWidth="1"/>
    <col min="9" max="9" width="26.28515625" style="55" bestFit="1" customWidth="1"/>
    <col min="10" max="10" width="1.28515625" customWidth="1"/>
    <col min="11" max="11" width="17.85546875" bestFit="1" customWidth="1"/>
    <col min="12" max="12" width="1.28515625" customWidth="1"/>
    <col min="13" max="13" width="21.42578125" bestFit="1" customWidth="1"/>
    <col min="14" max="14" width="1.28515625" customWidth="1"/>
    <col min="15" max="15" width="21" bestFit="1" customWidth="1"/>
    <col min="16" max="16" width="1.28515625" customWidth="1"/>
    <col min="17" max="17" width="19.5703125" bestFit="1" customWidth="1"/>
    <col min="18" max="18" width="0.28515625" customWidth="1"/>
    <col min="19" max="19" width="15.140625" bestFit="1" customWidth="1"/>
    <col min="20" max="20" width="61.7109375" style="99" bestFit="1" customWidth="1"/>
    <col min="21" max="21" width="17.28515625" style="27" bestFit="1" customWidth="1"/>
    <col min="22" max="22" width="27.28515625" bestFit="1" customWidth="1"/>
    <col min="23" max="23" width="19.85546875" customWidth="1"/>
    <col min="24" max="25" width="16.140625" bestFit="1" customWidth="1"/>
  </cols>
  <sheetData>
    <row r="1" spans="1:25" ht="29.1" customHeight="1" x14ac:dyDescent="0.2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</row>
    <row r="2" spans="1:25" ht="21.75" customHeight="1" x14ac:dyDescent="0.2">
      <c r="A2" s="111" t="s">
        <v>511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</row>
    <row r="3" spans="1:25" ht="21.75" customHeight="1" x14ac:dyDescent="0.2">
      <c r="A3" s="111" t="s">
        <v>2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</row>
    <row r="4" spans="1:25" ht="14.45" customHeight="1" x14ac:dyDescent="0.2"/>
    <row r="5" spans="1:25" ht="14.45" customHeight="1" x14ac:dyDescent="0.2">
      <c r="A5" s="112" t="s">
        <v>833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</row>
    <row r="6" spans="1:25" ht="14.45" customHeight="1" x14ac:dyDescent="0.2">
      <c r="C6" s="108" t="s">
        <v>529</v>
      </c>
      <c r="D6" s="108"/>
      <c r="E6" s="108"/>
      <c r="F6" s="108"/>
      <c r="G6" s="108"/>
      <c r="H6" s="108"/>
      <c r="I6" s="108"/>
      <c r="K6" s="108" t="s">
        <v>530</v>
      </c>
      <c r="L6" s="108"/>
      <c r="M6" s="108"/>
      <c r="N6" s="108"/>
      <c r="O6" s="108"/>
      <c r="P6" s="108"/>
      <c r="Q6" s="108"/>
    </row>
    <row r="7" spans="1:25" ht="51" customHeight="1" x14ac:dyDescent="0.2">
      <c r="A7" s="58" t="s">
        <v>514</v>
      </c>
      <c r="C7" s="15" t="s">
        <v>13</v>
      </c>
      <c r="D7" s="3"/>
      <c r="E7" s="15" t="s">
        <v>15</v>
      </c>
      <c r="F7" s="3"/>
      <c r="G7" s="15" t="s">
        <v>813</v>
      </c>
      <c r="H7" s="3"/>
      <c r="I7" s="137" t="s">
        <v>834</v>
      </c>
      <c r="K7" s="15" t="s">
        <v>13</v>
      </c>
      <c r="L7" s="3"/>
      <c r="M7" s="15" t="s">
        <v>15</v>
      </c>
      <c r="N7" s="3"/>
      <c r="O7" s="15" t="s">
        <v>813</v>
      </c>
      <c r="P7" s="3"/>
      <c r="Q7" s="15" t="s">
        <v>834</v>
      </c>
    </row>
    <row r="8" spans="1:25" ht="21.75" customHeight="1" x14ac:dyDescent="0.2">
      <c r="A8" s="46" t="s">
        <v>140</v>
      </c>
      <c r="C8" s="47">
        <v>13995000</v>
      </c>
      <c r="D8" s="16"/>
      <c r="E8" s="47">
        <v>12487923778492</v>
      </c>
      <c r="F8" s="16"/>
      <c r="G8" s="47">
        <v>12825522046300</v>
      </c>
      <c r="H8" s="16"/>
      <c r="I8" s="100">
        <v>-337598267807</v>
      </c>
      <c r="J8" s="16"/>
      <c r="K8" s="47">
        <v>13995000</v>
      </c>
      <c r="L8" s="16"/>
      <c r="M8" s="47">
        <v>12487923778492</v>
      </c>
      <c r="N8" s="16"/>
      <c r="O8" s="47">
        <v>13995000000000</v>
      </c>
      <c r="P8" s="16"/>
      <c r="Q8" s="42">
        <v>-1507076221507</v>
      </c>
      <c r="S8" s="31"/>
    </row>
    <row r="9" spans="1:25" ht="21.75" customHeight="1" x14ac:dyDescent="0.2">
      <c r="A9" s="7" t="s">
        <v>143</v>
      </c>
      <c r="C9" s="20">
        <v>2500000</v>
      </c>
      <c r="D9" s="16"/>
      <c r="E9" s="20">
        <v>2249592187500</v>
      </c>
      <c r="F9" s="16"/>
      <c r="G9" s="20">
        <v>2249592187500</v>
      </c>
      <c r="H9" s="16"/>
      <c r="I9" s="101">
        <v>0</v>
      </c>
      <c r="J9" s="16"/>
      <c r="K9" s="20">
        <v>2500000</v>
      </c>
      <c r="L9" s="16"/>
      <c r="M9" s="20">
        <v>2249592187500</v>
      </c>
      <c r="N9" s="16"/>
      <c r="O9" s="20">
        <v>2500000000000</v>
      </c>
      <c r="P9" s="16"/>
      <c r="Q9" s="43">
        <f>-250407812500-48</f>
        <v>-250407812548</v>
      </c>
      <c r="S9" s="31"/>
    </row>
    <row r="10" spans="1:25" ht="21.75" customHeight="1" x14ac:dyDescent="0.2">
      <c r="A10" s="7" t="s">
        <v>145</v>
      </c>
      <c r="C10" s="20">
        <v>8875000</v>
      </c>
      <c r="D10" s="16"/>
      <c r="E10" s="20">
        <v>7694747699149</v>
      </c>
      <c r="F10" s="16"/>
      <c r="G10" s="20">
        <v>7490917025156</v>
      </c>
      <c r="H10" s="16"/>
      <c r="I10" s="101">
        <v>203830673993</v>
      </c>
      <c r="J10" s="16"/>
      <c r="K10" s="20">
        <v>8875000</v>
      </c>
      <c r="L10" s="16"/>
      <c r="M10" s="20">
        <v>7694747699149</v>
      </c>
      <c r="N10" s="16"/>
      <c r="O10" s="20">
        <v>7587070252761</v>
      </c>
      <c r="P10" s="16"/>
      <c r="Q10" s="43">
        <v>107677446388</v>
      </c>
      <c r="S10" s="31"/>
    </row>
    <row r="11" spans="1:25" ht="21.75" customHeight="1" x14ac:dyDescent="0.2">
      <c r="A11" s="7" t="s">
        <v>151</v>
      </c>
      <c r="C11" s="20">
        <v>3479886</v>
      </c>
      <c r="D11" s="16"/>
      <c r="E11" s="20">
        <v>2833923003060</v>
      </c>
      <c r="F11" s="16"/>
      <c r="G11" s="20">
        <v>3129330106097</v>
      </c>
      <c r="H11" s="16"/>
      <c r="I11" s="101">
        <v>-295407103036</v>
      </c>
      <c r="J11" s="16"/>
      <c r="K11" s="20">
        <v>3479886</v>
      </c>
      <c r="L11" s="16"/>
      <c r="M11" s="20">
        <v>2833923003060</v>
      </c>
      <c r="N11" s="16"/>
      <c r="O11" s="20">
        <v>3479255270663</v>
      </c>
      <c r="P11" s="16"/>
      <c r="Q11" s="43">
        <v>-645332267602</v>
      </c>
      <c r="S11" s="31"/>
    </row>
    <row r="12" spans="1:25" ht="21.75" customHeight="1" x14ac:dyDescent="0.2">
      <c r="A12" s="7" t="s">
        <v>154</v>
      </c>
      <c r="C12" s="20">
        <v>24809</v>
      </c>
      <c r="D12" s="16"/>
      <c r="E12" s="20">
        <v>22448075548</v>
      </c>
      <c r="F12" s="16"/>
      <c r="G12" s="20">
        <v>-602343637890</v>
      </c>
      <c r="H12" s="16"/>
      <c r="I12" s="101">
        <v>624791713438</v>
      </c>
      <c r="J12" s="16"/>
      <c r="K12" s="20">
        <v>24809</v>
      </c>
      <c r="L12" s="16"/>
      <c r="M12" s="20">
        <v>22448075548</v>
      </c>
      <c r="N12" s="16"/>
      <c r="O12" s="20">
        <v>22394759768</v>
      </c>
      <c r="P12" s="16"/>
      <c r="Q12" s="43">
        <v>53315780</v>
      </c>
      <c r="S12" s="31"/>
    </row>
    <row r="13" spans="1:25" ht="21.75" customHeight="1" x14ac:dyDescent="0.2">
      <c r="A13" s="7" t="s">
        <v>157</v>
      </c>
      <c r="C13" s="20">
        <v>5500000</v>
      </c>
      <c r="D13" s="16"/>
      <c r="E13" s="20">
        <v>4949102812500</v>
      </c>
      <c r="F13" s="16"/>
      <c r="G13" s="20">
        <v>4949102812500</v>
      </c>
      <c r="H13" s="16"/>
      <c r="I13" s="101">
        <v>0</v>
      </c>
      <c r="J13" s="16"/>
      <c r="K13" s="20">
        <v>5500000</v>
      </c>
      <c r="L13" s="16"/>
      <c r="M13" s="20">
        <v>4949102812500</v>
      </c>
      <c r="N13" s="16"/>
      <c r="O13" s="20">
        <v>5500000000000</v>
      </c>
      <c r="P13" s="16"/>
      <c r="Q13" s="43">
        <v>-550897187500</v>
      </c>
      <c r="S13" s="31"/>
      <c r="Y13" s="20"/>
    </row>
    <row r="14" spans="1:25" ht="21.75" customHeight="1" x14ac:dyDescent="0.2">
      <c r="A14" s="7" t="s">
        <v>160</v>
      </c>
      <c r="C14" s="20">
        <v>117467</v>
      </c>
      <c r="D14" s="16"/>
      <c r="E14" s="20">
        <v>85476987087</v>
      </c>
      <c r="F14" s="16"/>
      <c r="G14" s="20">
        <v>83402895864</v>
      </c>
      <c r="H14" s="16"/>
      <c r="I14" s="101">
        <v>2074091223</v>
      </c>
      <c r="J14" s="16"/>
      <c r="K14" s="20">
        <v>117467</v>
      </c>
      <c r="L14" s="16"/>
      <c r="M14" s="20">
        <v>85476987087</v>
      </c>
      <c r="N14" s="16"/>
      <c r="O14" s="20">
        <v>66816038367</v>
      </c>
      <c r="P14" s="16"/>
      <c r="Q14" s="43">
        <v>18660948720</v>
      </c>
      <c r="S14" s="31"/>
    </row>
    <row r="15" spans="1:25" ht="21.75" customHeight="1" x14ac:dyDescent="0.2">
      <c r="A15" s="7" t="s">
        <v>163</v>
      </c>
      <c r="C15" s="20">
        <v>30431</v>
      </c>
      <c r="D15" s="16"/>
      <c r="E15" s="20">
        <v>21148449938</v>
      </c>
      <c r="F15" s="16"/>
      <c r="G15" s="20">
        <v>20650080504</v>
      </c>
      <c r="H15" s="16"/>
      <c r="I15" s="101">
        <v>498369434</v>
      </c>
      <c r="J15" s="16"/>
      <c r="K15" s="20">
        <v>30431</v>
      </c>
      <c r="L15" s="16"/>
      <c r="M15" s="20">
        <v>21148449938</v>
      </c>
      <c r="N15" s="16"/>
      <c r="O15" s="20">
        <v>16595580455</v>
      </c>
      <c r="P15" s="16"/>
      <c r="Q15" s="43">
        <v>4552869483</v>
      </c>
      <c r="S15" s="31"/>
    </row>
    <row r="16" spans="1:25" ht="21.75" customHeight="1" x14ac:dyDescent="0.2">
      <c r="A16" s="7" t="s">
        <v>165</v>
      </c>
      <c r="C16" s="20">
        <v>34500</v>
      </c>
      <c r="D16" s="16"/>
      <c r="E16" s="20">
        <v>23292937389</v>
      </c>
      <c r="F16" s="16"/>
      <c r="G16" s="20">
        <v>22718961441</v>
      </c>
      <c r="H16" s="16"/>
      <c r="I16" s="101">
        <v>573975948</v>
      </c>
      <c r="J16" s="16"/>
      <c r="K16" s="20">
        <v>34500</v>
      </c>
      <c r="L16" s="16"/>
      <c r="M16" s="20">
        <v>23292937389</v>
      </c>
      <c r="N16" s="16"/>
      <c r="O16" s="20">
        <v>18342394838</v>
      </c>
      <c r="P16" s="16"/>
      <c r="Q16" s="43">
        <v>4950542551</v>
      </c>
      <c r="S16" s="31"/>
      <c r="V16" s="44"/>
      <c r="W16" s="20"/>
      <c r="X16" s="20"/>
      <c r="Y16" s="20"/>
    </row>
    <row r="17" spans="1:24" ht="21.75" customHeight="1" x14ac:dyDescent="0.2">
      <c r="A17" s="7" t="s">
        <v>167</v>
      </c>
      <c r="C17" s="20">
        <v>3632950</v>
      </c>
      <c r="D17" s="16"/>
      <c r="E17" s="20">
        <v>3428447327271</v>
      </c>
      <c r="F17" s="16"/>
      <c r="G17" s="20">
        <v>3347156642879</v>
      </c>
      <c r="H17" s="16"/>
      <c r="I17" s="101">
        <v>81290684392</v>
      </c>
      <c r="J17" s="16"/>
      <c r="K17" s="20">
        <v>3632950</v>
      </c>
      <c r="L17" s="16"/>
      <c r="M17" s="20">
        <v>3428447327271</v>
      </c>
      <c r="N17" s="16"/>
      <c r="O17" s="20">
        <v>2629742743220</v>
      </c>
      <c r="P17" s="16"/>
      <c r="Q17" s="43">
        <v>798704584051</v>
      </c>
      <c r="S17" s="31"/>
      <c r="V17" s="20"/>
      <c r="W17" s="20"/>
      <c r="X17" s="20"/>
    </row>
    <row r="18" spans="1:24" ht="21.75" customHeight="1" x14ac:dyDescent="0.2">
      <c r="A18" s="7" t="s">
        <v>170</v>
      </c>
      <c r="C18" s="20">
        <v>489300</v>
      </c>
      <c r="D18" s="16"/>
      <c r="E18" s="20">
        <v>428265368830</v>
      </c>
      <c r="F18" s="16"/>
      <c r="G18" s="20">
        <v>417243437917</v>
      </c>
      <c r="H18" s="16"/>
      <c r="I18" s="101">
        <v>11021930913</v>
      </c>
      <c r="J18" s="16"/>
      <c r="K18" s="20">
        <v>489300</v>
      </c>
      <c r="L18" s="16"/>
      <c r="M18" s="20">
        <v>428265368830</v>
      </c>
      <c r="N18" s="16"/>
      <c r="O18" s="20">
        <v>333832908816</v>
      </c>
      <c r="P18" s="16"/>
      <c r="Q18" s="43">
        <v>94432460014</v>
      </c>
      <c r="S18" s="31"/>
      <c r="V18" s="20"/>
      <c r="W18" s="20"/>
      <c r="X18" s="20"/>
    </row>
    <row r="19" spans="1:24" ht="21.75" customHeight="1" x14ac:dyDescent="0.2">
      <c r="A19" s="7" t="s">
        <v>172</v>
      </c>
      <c r="C19" s="20">
        <v>13000</v>
      </c>
      <c r="D19" s="16"/>
      <c r="E19" s="20">
        <v>8624586510</v>
      </c>
      <c r="F19" s="16"/>
      <c r="G19" s="20">
        <v>8431831453</v>
      </c>
      <c r="H19" s="16"/>
      <c r="I19" s="101">
        <v>192755057</v>
      </c>
      <c r="J19" s="16"/>
      <c r="K19" s="20">
        <v>13000</v>
      </c>
      <c r="L19" s="16"/>
      <c r="M19" s="20">
        <v>8624586510</v>
      </c>
      <c r="N19" s="16"/>
      <c r="O19" s="20">
        <v>6797377751</v>
      </c>
      <c r="P19" s="16"/>
      <c r="Q19" s="43">
        <v>1827208759</v>
      </c>
      <c r="S19" s="31"/>
      <c r="V19" s="20"/>
      <c r="W19" s="20"/>
      <c r="X19" s="20"/>
    </row>
    <row r="20" spans="1:24" ht="21.75" customHeight="1" x14ac:dyDescent="0.2">
      <c r="A20" s="7" t="s">
        <v>175</v>
      </c>
      <c r="C20" s="20">
        <v>1791468</v>
      </c>
      <c r="D20" s="16"/>
      <c r="E20" s="20">
        <v>1438449269925</v>
      </c>
      <c r="F20" s="16"/>
      <c r="G20" s="20">
        <v>1401408426555</v>
      </c>
      <c r="H20" s="16"/>
      <c r="I20" s="101">
        <v>37040843370</v>
      </c>
      <c r="J20" s="16"/>
      <c r="K20" s="20">
        <v>1791468</v>
      </c>
      <c r="L20" s="16"/>
      <c r="M20" s="20">
        <v>1438449269925</v>
      </c>
      <c r="N20" s="16"/>
      <c r="O20" s="20">
        <v>1115058347756</v>
      </c>
      <c r="P20" s="16"/>
      <c r="Q20" s="43">
        <v>323390922169</v>
      </c>
      <c r="S20" s="31"/>
      <c r="X20" s="20"/>
    </row>
    <row r="21" spans="1:24" ht="21.75" customHeight="1" x14ac:dyDescent="0.2">
      <c r="A21" s="7" t="s">
        <v>178</v>
      </c>
      <c r="C21" s="20">
        <v>63900</v>
      </c>
      <c r="D21" s="16"/>
      <c r="E21" s="20">
        <v>44112397178</v>
      </c>
      <c r="F21" s="16"/>
      <c r="G21" s="20">
        <v>43072293731</v>
      </c>
      <c r="H21" s="16"/>
      <c r="I21" s="101">
        <v>1040103447</v>
      </c>
      <c r="J21" s="16"/>
      <c r="K21" s="20">
        <v>63900</v>
      </c>
      <c r="L21" s="16"/>
      <c r="M21" s="20">
        <v>44112397178</v>
      </c>
      <c r="N21" s="16"/>
      <c r="O21" s="20">
        <v>34703549841</v>
      </c>
      <c r="P21" s="16"/>
      <c r="Q21" s="43">
        <v>9408847337</v>
      </c>
      <c r="S21" s="31"/>
      <c r="X21" s="20"/>
    </row>
    <row r="22" spans="1:24" ht="21.75" customHeight="1" x14ac:dyDescent="0.2">
      <c r="A22" s="7" t="s">
        <v>180</v>
      </c>
      <c r="C22" s="20">
        <v>3703000</v>
      </c>
      <c r="D22" s="16"/>
      <c r="E22" s="20">
        <v>2500182659743</v>
      </c>
      <c r="F22" s="16"/>
      <c r="G22" s="20">
        <v>2429060922894</v>
      </c>
      <c r="H22" s="16"/>
      <c r="I22" s="101">
        <v>71121736849</v>
      </c>
      <c r="J22" s="16"/>
      <c r="K22" s="20">
        <v>3703000</v>
      </c>
      <c r="L22" s="16"/>
      <c r="M22" s="20">
        <v>2500182659743</v>
      </c>
      <c r="N22" s="16"/>
      <c r="O22" s="20">
        <v>1999973270000</v>
      </c>
      <c r="P22" s="16"/>
      <c r="Q22" s="43">
        <v>500209389743</v>
      </c>
      <c r="S22" s="31"/>
      <c r="X22" s="20"/>
    </row>
    <row r="23" spans="1:24" ht="21.75" customHeight="1" x14ac:dyDescent="0.2">
      <c r="A23" s="7" t="s">
        <v>182</v>
      </c>
      <c r="C23" s="20">
        <v>798450</v>
      </c>
      <c r="D23" s="16"/>
      <c r="E23" s="20">
        <v>732564841052</v>
      </c>
      <c r="F23" s="16"/>
      <c r="G23" s="20">
        <v>719392803916</v>
      </c>
      <c r="H23" s="16"/>
      <c r="I23" s="101">
        <v>13172037136</v>
      </c>
      <c r="J23" s="16"/>
      <c r="K23" s="20">
        <v>798450</v>
      </c>
      <c r="L23" s="16"/>
      <c r="M23" s="20">
        <v>732564841052</v>
      </c>
      <c r="N23" s="16"/>
      <c r="O23" s="20">
        <v>567140020736</v>
      </c>
      <c r="P23" s="16"/>
      <c r="Q23" s="43">
        <v>165424820316</v>
      </c>
      <c r="S23" s="31"/>
      <c r="X23" s="20"/>
    </row>
    <row r="24" spans="1:24" ht="21.75" customHeight="1" x14ac:dyDescent="0.2">
      <c r="A24" s="7" t="s">
        <v>185</v>
      </c>
      <c r="C24" s="20">
        <v>1003700</v>
      </c>
      <c r="D24" s="16"/>
      <c r="E24" s="20">
        <v>992138184354</v>
      </c>
      <c r="F24" s="16"/>
      <c r="G24" s="20">
        <v>965384392358</v>
      </c>
      <c r="H24" s="16"/>
      <c r="I24" s="101">
        <v>26753791996</v>
      </c>
      <c r="J24" s="16"/>
      <c r="K24" s="20">
        <v>1003700</v>
      </c>
      <c r="L24" s="16"/>
      <c r="M24" s="20">
        <v>992138184354</v>
      </c>
      <c r="N24" s="16"/>
      <c r="O24" s="20">
        <v>761620046341</v>
      </c>
      <c r="P24" s="16"/>
      <c r="Q24" s="43">
        <v>230518138013</v>
      </c>
      <c r="S24" s="31"/>
      <c r="X24" s="20"/>
    </row>
    <row r="25" spans="1:24" ht="21.75" customHeight="1" x14ac:dyDescent="0.2">
      <c r="A25" s="7" t="s">
        <v>188</v>
      </c>
      <c r="C25" s="20">
        <v>30500</v>
      </c>
      <c r="D25" s="16"/>
      <c r="E25" s="20">
        <v>29778461675</v>
      </c>
      <c r="F25" s="16"/>
      <c r="G25" s="20">
        <v>29332632496</v>
      </c>
      <c r="H25" s="16"/>
      <c r="I25" s="101">
        <v>445829179</v>
      </c>
      <c r="J25" s="16"/>
      <c r="K25" s="20">
        <v>30500</v>
      </c>
      <c r="L25" s="16"/>
      <c r="M25" s="20">
        <v>29778461675</v>
      </c>
      <c r="N25" s="16"/>
      <c r="O25" s="20">
        <v>22898603875</v>
      </c>
      <c r="P25" s="16"/>
      <c r="Q25" s="43">
        <v>6879857800</v>
      </c>
      <c r="S25" s="31"/>
      <c r="X25" s="20"/>
    </row>
    <row r="26" spans="1:24" ht="21.75" customHeight="1" x14ac:dyDescent="0.2">
      <c r="A26" s="87" t="s">
        <v>21</v>
      </c>
      <c r="C26" s="73">
        <v>240000000</v>
      </c>
      <c r="D26" s="16"/>
      <c r="E26" s="73">
        <v>110935980000</v>
      </c>
      <c r="F26" s="16"/>
      <c r="G26" s="73">
        <v>112497908097</v>
      </c>
      <c r="H26" s="16"/>
      <c r="I26" s="102">
        <v>-1561928097</v>
      </c>
      <c r="J26" s="16"/>
      <c r="K26" s="73">
        <v>240000000</v>
      </c>
      <c r="L26" s="16"/>
      <c r="M26" s="73">
        <v>110935980000</v>
      </c>
      <c r="N26" s="16"/>
      <c r="O26" s="73">
        <v>119472425763</v>
      </c>
      <c r="P26" s="16"/>
      <c r="Q26" s="88">
        <v>-8536445763</v>
      </c>
      <c r="S26" s="31"/>
      <c r="V26" s="20"/>
      <c r="W26" s="20"/>
      <c r="X26" s="20"/>
    </row>
    <row r="27" spans="1:24" ht="21.75" customHeight="1" x14ac:dyDescent="0.2">
      <c r="A27" s="7" t="s">
        <v>22</v>
      </c>
      <c r="C27" s="20">
        <v>1631492272</v>
      </c>
      <c r="D27" s="16"/>
      <c r="E27" s="20">
        <v>1636380957018</v>
      </c>
      <c r="F27" s="16"/>
      <c r="G27" s="20">
        <v>1663288985007</v>
      </c>
      <c r="H27" s="16"/>
      <c r="I27" s="101">
        <v>-26908027988</v>
      </c>
      <c r="J27" s="16"/>
      <c r="K27" s="20">
        <v>1631492272</v>
      </c>
      <c r="L27" s="16"/>
      <c r="M27" s="20">
        <v>1636380957018</v>
      </c>
      <c r="N27" s="16"/>
      <c r="O27" s="20">
        <v>1772125523451</v>
      </c>
      <c r="P27" s="16"/>
      <c r="Q27" s="43">
        <v>-135744566432</v>
      </c>
      <c r="S27" s="31"/>
      <c r="V27" s="20"/>
      <c r="W27" s="20"/>
      <c r="X27" s="20"/>
    </row>
    <row r="28" spans="1:24" ht="21.75" customHeight="1" x14ac:dyDescent="0.2">
      <c r="A28" s="7" t="s">
        <v>23</v>
      </c>
      <c r="C28" s="20">
        <v>264363162</v>
      </c>
      <c r="D28" s="16"/>
      <c r="E28" s="20">
        <v>928963361192</v>
      </c>
      <c r="F28" s="16"/>
      <c r="G28" s="20">
        <v>924953010655</v>
      </c>
      <c r="H28" s="16"/>
      <c r="I28" s="101">
        <v>4010350537</v>
      </c>
      <c r="J28" s="16"/>
      <c r="K28" s="20">
        <v>264363162</v>
      </c>
      <c r="L28" s="16"/>
      <c r="M28" s="20">
        <v>928963361192</v>
      </c>
      <c r="N28" s="16"/>
      <c r="O28" s="20">
        <v>1005826335349</v>
      </c>
      <c r="P28" s="16"/>
      <c r="Q28" s="43">
        <v>-76862974156</v>
      </c>
      <c r="S28" s="31"/>
      <c r="V28" s="20"/>
      <c r="W28" s="20"/>
      <c r="X28" s="20"/>
    </row>
    <row r="29" spans="1:24" ht="21.75" customHeight="1" x14ac:dyDescent="0.2">
      <c r="A29" s="7" t="s">
        <v>24</v>
      </c>
      <c r="C29" s="20">
        <v>240395567</v>
      </c>
      <c r="D29" s="16"/>
      <c r="E29" s="20">
        <v>1235450153155</v>
      </c>
      <c r="F29" s="16"/>
      <c r="G29" s="20">
        <v>1241439489855</v>
      </c>
      <c r="H29" s="16"/>
      <c r="I29" s="101">
        <v>-5989336699</v>
      </c>
      <c r="J29" s="16"/>
      <c r="K29" s="20">
        <v>240395567</v>
      </c>
      <c r="L29" s="16"/>
      <c r="M29" s="20">
        <v>1235450153155</v>
      </c>
      <c r="N29" s="16"/>
      <c r="O29" s="20">
        <v>1341052440729</v>
      </c>
      <c r="P29" s="16"/>
      <c r="Q29" s="43">
        <v>-105602287573</v>
      </c>
      <c r="S29" s="31"/>
      <c r="V29" s="20"/>
      <c r="W29" s="20"/>
      <c r="X29" s="20"/>
    </row>
    <row r="30" spans="1:24" ht="21.75" customHeight="1" x14ac:dyDescent="0.2">
      <c r="A30" s="7" t="s">
        <v>25</v>
      </c>
      <c r="C30" s="20">
        <v>132690289</v>
      </c>
      <c r="D30" s="16"/>
      <c r="E30" s="20">
        <v>386337389834</v>
      </c>
      <c r="F30" s="16"/>
      <c r="G30" s="20">
        <v>390961793779</v>
      </c>
      <c r="H30" s="16"/>
      <c r="I30" s="101">
        <v>-4624403944</v>
      </c>
      <c r="J30" s="16"/>
      <c r="K30" s="20">
        <v>132690289</v>
      </c>
      <c r="L30" s="16"/>
      <c r="M30" s="20">
        <v>386337389834</v>
      </c>
      <c r="N30" s="16"/>
      <c r="O30" s="20">
        <v>491915709177</v>
      </c>
      <c r="P30" s="16"/>
      <c r="Q30" s="43">
        <v>-105578319342</v>
      </c>
      <c r="S30" s="31"/>
      <c r="V30" s="20"/>
      <c r="W30" s="20"/>
      <c r="X30" s="20"/>
    </row>
    <row r="31" spans="1:24" ht="21.75" customHeight="1" x14ac:dyDescent="0.2">
      <c r="A31" s="7" t="s">
        <v>26</v>
      </c>
      <c r="C31" s="20">
        <v>51500000</v>
      </c>
      <c r="D31" s="16"/>
      <c r="E31" s="20">
        <v>206668462275</v>
      </c>
      <c r="F31" s="16"/>
      <c r="G31" s="20">
        <v>205504298031</v>
      </c>
      <c r="H31" s="16"/>
      <c r="I31" s="101">
        <v>1164164243</v>
      </c>
      <c r="J31" s="16"/>
      <c r="K31" s="20">
        <v>51500000</v>
      </c>
      <c r="L31" s="16"/>
      <c r="M31" s="20">
        <v>206668462275</v>
      </c>
      <c r="N31" s="16"/>
      <c r="O31" s="20">
        <v>210477761187</v>
      </c>
      <c r="P31" s="16"/>
      <c r="Q31" s="43">
        <v>-3809298912</v>
      </c>
      <c r="S31" s="31"/>
      <c r="V31" s="20"/>
      <c r="W31" s="20"/>
      <c r="X31" s="20"/>
    </row>
    <row r="32" spans="1:24" ht="21.75" customHeight="1" x14ac:dyDescent="0.2">
      <c r="A32" s="7" t="s">
        <v>29</v>
      </c>
      <c r="C32" s="20">
        <v>11694000</v>
      </c>
      <c r="D32" s="16"/>
      <c r="E32" s="20">
        <v>266780455065</v>
      </c>
      <c r="F32" s="16"/>
      <c r="G32" s="20">
        <v>265535177462</v>
      </c>
      <c r="H32" s="16"/>
      <c r="I32" s="101">
        <v>1245277602</v>
      </c>
      <c r="J32" s="16"/>
      <c r="K32" s="20">
        <v>11694000</v>
      </c>
      <c r="L32" s="16"/>
      <c r="M32" s="20">
        <v>266780455065</v>
      </c>
      <c r="N32" s="16"/>
      <c r="O32" s="20">
        <v>281763616671</v>
      </c>
      <c r="P32" s="16"/>
      <c r="Q32" s="43">
        <v>-14983161606</v>
      </c>
      <c r="S32" s="31"/>
      <c r="V32" s="20"/>
      <c r="W32" s="20"/>
      <c r="X32" s="20"/>
    </row>
    <row r="33" spans="1:24" ht="21.75" customHeight="1" x14ac:dyDescent="0.2">
      <c r="A33" s="7" t="s">
        <v>27</v>
      </c>
      <c r="C33" s="20">
        <v>329407334</v>
      </c>
      <c r="D33" s="16"/>
      <c r="E33" s="20">
        <v>1138207024620</v>
      </c>
      <c r="F33" s="16"/>
      <c r="G33" s="20">
        <v>1128682070863</v>
      </c>
      <c r="H33" s="16"/>
      <c r="I33" s="101">
        <v>9524953757</v>
      </c>
      <c r="J33" s="16"/>
      <c r="K33" s="20">
        <v>329407334</v>
      </c>
      <c r="L33" s="16"/>
      <c r="M33" s="20">
        <v>1138207024620</v>
      </c>
      <c r="N33" s="16"/>
      <c r="O33" s="20">
        <v>1148064409067</v>
      </c>
      <c r="P33" s="16"/>
      <c r="Q33" s="43">
        <v>-9857384446</v>
      </c>
      <c r="S33" s="31"/>
      <c r="V33" s="20"/>
      <c r="W33" s="20"/>
      <c r="X33" s="20"/>
    </row>
    <row r="34" spans="1:24" ht="21.75" customHeight="1" x14ac:dyDescent="0.2">
      <c r="A34" s="7" t="s">
        <v>28</v>
      </c>
      <c r="C34" s="20">
        <v>93566725</v>
      </c>
      <c r="D34" s="16"/>
      <c r="E34" s="20">
        <v>948702030459</v>
      </c>
      <c r="F34" s="16"/>
      <c r="G34" s="20">
        <v>957557163989</v>
      </c>
      <c r="H34" s="16"/>
      <c r="I34" s="101">
        <v>-8855133529</v>
      </c>
      <c r="J34" s="16"/>
      <c r="K34" s="20">
        <v>93566725</v>
      </c>
      <c r="L34" s="16"/>
      <c r="M34" s="20">
        <v>948702030459</v>
      </c>
      <c r="N34" s="16"/>
      <c r="O34" s="20">
        <v>1058629628244</v>
      </c>
      <c r="P34" s="16"/>
      <c r="Q34" s="43">
        <v>-109927597784</v>
      </c>
      <c r="S34" s="31"/>
    </row>
    <row r="35" spans="1:24" ht="21.75" customHeight="1" x14ac:dyDescent="0.2">
      <c r="A35" s="7" t="s">
        <v>30</v>
      </c>
      <c r="C35" s="20">
        <v>4049335</v>
      </c>
      <c r="D35" s="16"/>
      <c r="E35" s="20">
        <v>1008886518719</v>
      </c>
      <c r="F35" s="16"/>
      <c r="G35" s="20">
        <v>1159523880062</v>
      </c>
      <c r="H35" s="16"/>
      <c r="I35" s="101">
        <v>-150637361342</v>
      </c>
      <c r="J35" s="16"/>
      <c r="K35" s="20">
        <v>4049335</v>
      </c>
      <c r="L35" s="16"/>
      <c r="M35" s="20">
        <v>1008886518719</v>
      </c>
      <c r="N35" s="16"/>
      <c r="O35" s="20">
        <v>1177966605337</v>
      </c>
      <c r="P35" s="16"/>
      <c r="Q35" s="43">
        <v>-169080086617</v>
      </c>
      <c r="S35" s="31"/>
      <c r="V35" s="20"/>
      <c r="W35" s="31"/>
    </row>
    <row r="36" spans="1:24" ht="21.75" customHeight="1" x14ac:dyDescent="0.2">
      <c r="A36" s="7" t="s">
        <v>31</v>
      </c>
      <c r="C36" s="20">
        <v>61602127</v>
      </c>
      <c r="D36" s="16"/>
      <c r="E36" s="20">
        <v>245371026537</v>
      </c>
      <c r="F36" s="16"/>
      <c r="G36" s="20">
        <v>245913662598</v>
      </c>
      <c r="H36" s="16"/>
      <c r="I36" s="101">
        <v>-542636060</v>
      </c>
      <c r="J36" s="16"/>
      <c r="K36" s="20">
        <v>61602127</v>
      </c>
      <c r="L36" s="16"/>
      <c r="M36" s="20">
        <v>245371026537</v>
      </c>
      <c r="N36" s="16"/>
      <c r="O36" s="20">
        <v>286190529781</v>
      </c>
      <c r="P36" s="16"/>
      <c r="Q36" s="43">
        <v>-40819503243</v>
      </c>
      <c r="S36" s="31"/>
      <c r="W36" s="20"/>
    </row>
    <row r="37" spans="1:24" ht="21.75" customHeight="1" x14ac:dyDescent="0.2">
      <c r="A37" s="7" t="s">
        <v>32</v>
      </c>
      <c r="C37" s="20">
        <v>17854546</v>
      </c>
      <c r="D37" s="16"/>
      <c r="E37" s="20">
        <v>614801508673</v>
      </c>
      <c r="F37" s="16"/>
      <c r="G37" s="20">
        <v>624768505967</v>
      </c>
      <c r="H37" s="16"/>
      <c r="I37" s="101">
        <v>-9966997293</v>
      </c>
      <c r="J37" s="16"/>
      <c r="K37" s="20">
        <v>17854546</v>
      </c>
      <c r="L37" s="16"/>
      <c r="M37" s="20">
        <v>614801508673</v>
      </c>
      <c r="N37" s="16"/>
      <c r="O37" s="20">
        <v>705042911531</v>
      </c>
      <c r="P37" s="16"/>
      <c r="Q37" s="43">
        <v>-90241402857</v>
      </c>
      <c r="S37" s="31"/>
      <c r="W37" s="20"/>
    </row>
    <row r="38" spans="1:24" ht="21.75" customHeight="1" x14ac:dyDescent="0.2">
      <c r="A38" s="7" t="s">
        <v>33</v>
      </c>
      <c r="C38" s="20">
        <v>104744076</v>
      </c>
      <c r="D38" s="16"/>
      <c r="E38" s="20">
        <v>598694880299</v>
      </c>
      <c r="F38" s="16"/>
      <c r="G38" s="20">
        <v>598276310354</v>
      </c>
      <c r="H38" s="16"/>
      <c r="I38" s="101">
        <v>418569945</v>
      </c>
      <c r="J38" s="16"/>
      <c r="K38" s="20">
        <v>104744076</v>
      </c>
      <c r="L38" s="16"/>
      <c r="M38" s="20">
        <v>598694880299</v>
      </c>
      <c r="N38" s="16"/>
      <c r="O38" s="20">
        <v>714285024743</v>
      </c>
      <c r="P38" s="16"/>
      <c r="Q38" s="43">
        <v>-115590144443</v>
      </c>
      <c r="S38" s="31"/>
      <c r="W38" s="20"/>
    </row>
    <row r="39" spans="1:24" ht="21.75" customHeight="1" x14ac:dyDescent="0.2">
      <c r="A39" s="7" t="s">
        <v>34</v>
      </c>
      <c r="C39" s="20">
        <v>141003569</v>
      </c>
      <c r="D39" s="16"/>
      <c r="E39" s="20">
        <v>274582447020</v>
      </c>
      <c r="F39" s="16"/>
      <c r="G39" s="20">
        <v>265344906490</v>
      </c>
      <c r="H39" s="16"/>
      <c r="I39" s="101">
        <v>9237540530</v>
      </c>
      <c r="J39" s="16"/>
      <c r="K39" s="20">
        <v>141003569</v>
      </c>
      <c r="L39" s="16"/>
      <c r="M39" s="20">
        <v>274582447020</v>
      </c>
      <c r="N39" s="16"/>
      <c r="O39" s="20">
        <v>289728068718</v>
      </c>
      <c r="P39" s="16"/>
      <c r="Q39" s="43">
        <v>-15145621697</v>
      </c>
      <c r="S39" s="31"/>
      <c r="W39" s="20"/>
    </row>
    <row r="40" spans="1:24" ht="21.75" customHeight="1" x14ac:dyDescent="0.2">
      <c r="A40" s="7" t="s">
        <v>35</v>
      </c>
      <c r="C40" s="20">
        <v>60061889</v>
      </c>
      <c r="D40" s="16"/>
      <c r="E40" s="20">
        <v>401214379510</v>
      </c>
      <c r="F40" s="16"/>
      <c r="G40" s="20">
        <v>404237645244</v>
      </c>
      <c r="H40" s="16"/>
      <c r="I40" s="101">
        <v>-3023265733</v>
      </c>
      <c r="J40" s="16"/>
      <c r="K40" s="20">
        <v>60061889</v>
      </c>
      <c r="L40" s="16"/>
      <c r="M40" s="20">
        <v>401214379510</v>
      </c>
      <c r="N40" s="16"/>
      <c r="O40" s="20">
        <v>469050023014</v>
      </c>
      <c r="P40" s="16"/>
      <c r="Q40" s="43">
        <v>-67835643503</v>
      </c>
      <c r="S40" s="31"/>
      <c r="W40" s="20"/>
    </row>
    <row r="41" spans="1:24" ht="21.75" customHeight="1" x14ac:dyDescent="0.2">
      <c r="A41" s="7" t="s">
        <v>36</v>
      </c>
      <c r="C41" s="20">
        <v>73379651</v>
      </c>
      <c r="D41" s="16"/>
      <c r="E41" s="20">
        <v>229405867330</v>
      </c>
      <c r="F41" s="16"/>
      <c r="G41" s="20">
        <v>233868842846</v>
      </c>
      <c r="H41" s="16"/>
      <c r="I41" s="101">
        <v>-4462975515</v>
      </c>
      <c r="J41" s="16"/>
      <c r="K41" s="20">
        <v>73379651</v>
      </c>
      <c r="L41" s="16"/>
      <c r="M41" s="20">
        <v>229405867330</v>
      </c>
      <c r="N41" s="16"/>
      <c r="O41" s="20">
        <v>269936742031</v>
      </c>
      <c r="P41" s="16"/>
      <c r="Q41" s="43">
        <v>-40530874700</v>
      </c>
      <c r="S41" s="31"/>
    </row>
    <row r="42" spans="1:24" ht="21.75" customHeight="1" x14ac:dyDescent="0.2">
      <c r="A42" s="7" t="s">
        <v>37</v>
      </c>
      <c r="C42" s="20">
        <v>1135510263</v>
      </c>
      <c r="D42" s="16"/>
      <c r="E42" s="20">
        <v>4548878527048</v>
      </c>
      <c r="F42" s="16"/>
      <c r="G42" s="20">
        <v>4492867044796</v>
      </c>
      <c r="H42" s="16"/>
      <c r="I42" s="101">
        <v>56011482252</v>
      </c>
      <c r="J42" s="16"/>
      <c r="K42" s="20">
        <v>1135510263</v>
      </c>
      <c r="L42" s="16"/>
      <c r="M42" s="20">
        <v>4548878527048</v>
      </c>
      <c r="N42" s="16"/>
      <c r="O42" s="20">
        <v>4504813505138</v>
      </c>
      <c r="P42" s="16"/>
      <c r="Q42" s="43">
        <v>44065021910</v>
      </c>
      <c r="S42" s="31"/>
    </row>
    <row r="43" spans="1:24" ht="21.75" customHeight="1" x14ac:dyDescent="0.2">
      <c r="A43" s="7" t="s">
        <v>38</v>
      </c>
      <c r="C43" s="20">
        <v>6762922</v>
      </c>
      <c r="D43" s="16"/>
      <c r="E43" s="20">
        <v>63798258007</v>
      </c>
      <c r="F43" s="16"/>
      <c r="G43" s="20">
        <v>62544535657</v>
      </c>
      <c r="H43" s="16"/>
      <c r="I43" s="101">
        <v>1253722350</v>
      </c>
      <c r="J43" s="16"/>
      <c r="K43" s="20">
        <v>6762922</v>
      </c>
      <c r="L43" s="16"/>
      <c r="M43" s="20">
        <v>63798258007</v>
      </c>
      <c r="N43" s="16"/>
      <c r="O43" s="20">
        <v>76190006415</v>
      </c>
      <c r="P43" s="16"/>
      <c r="Q43" s="43">
        <v>-12391748407</v>
      </c>
      <c r="S43" s="31"/>
    </row>
    <row r="44" spans="1:24" ht="21.75" customHeight="1" x14ac:dyDescent="0.2">
      <c r="A44" s="7" t="s">
        <v>41</v>
      </c>
      <c r="C44" s="20">
        <v>8800000</v>
      </c>
      <c r="D44" s="16"/>
      <c r="E44" s="20">
        <v>13278917520</v>
      </c>
      <c r="F44" s="16"/>
      <c r="G44" s="20">
        <v>13434710715</v>
      </c>
      <c r="H44" s="16"/>
      <c r="I44" s="101">
        <v>-155793195</v>
      </c>
      <c r="J44" s="16"/>
      <c r="K44" s="20">
        <v>8800000</v>
      </c>
      <c r="L44" s="16"/>
      <c r="M44" s="20">
        <v>13278917520</v>
      </c>
      <c r="N44" s="16"/>
      <c r="O44" s="20">
        <v>14519633535</v>
      </c>
      <c r="P44" s="16"/>
      <c r="Q44" s="43">
        <v>-1240716015</v>
      </c>
      <c r="S44" s="31"/>
    </row>
    <row r="45" spans="1:24" ht="21.75" customHeight="1" x14ac:dyDescent="0.2">
      <c r="A45" s="7" t="s">
        <v>42</v>
      </c>
      <c r="C45" s="20">
        <v>7187229</v>
      </c>
      <c r="D45" s="16"/>
      <c r="E45" s="20">
        <v>14803331453</v>
      </c>
      <c r="F45" s="16"/>
      <c r="G45" s="20">
        <v>14814579735</v>
      </c>
      <c r="H45" s="16"/>
      <c r="I45" s="101">
        <v>-11248281</v>
      </c>
      <c r="J45" s="16"/>
      <c r="K45" s="20">
        <v>7187229</v>
      </c>
      <c r="L45" s="16"/>
      <c r="M45" s="20">
        <v>14803331453</v>
      </c>
      <c r="N45" s="16"/>
      <c r="O45" s="20">
        <v>17280158834</v>
      </c>
      <c r="P45" s="16"/>
      <c r="Q45" s="43">
        <v>-2476827380</v>
      </c>
      <c r="S45" s="31"/>
      <c r="V45" s="31"/>
    </row>
    <row r="46" spans="1:24" ht="21.75" customHeight="1" x14ac:dyDescent="0.2">
      <c r="A46" s="7" t="s">
        <v>44</v>
      </c>
      <c r="C46" s="20">
        <v>252945468</v>
      </c>
      <c r="D46" s="16"/>
      <c r="E46" s="20">
        <v>2340910519352</v>
      </c>
      <c r="F46" s="16"/>
      <c r="G46" s="20">
        <v>2617243045764</v>
      </c>
      <c r="H46" s="16"/>
      <c r="I46" s="101">
        <v>-276332526411</v>
      </c>
      <c r="J46" s="16"/>
      <c r="K46" s="20">
        <v>252945468</v>
      </c>
      <c r="L46" s="16"/>
      <c r="M46" s="20">
        <v>2340910519352</v>
      </c>
      <c r="N46" s="16"/>
      <c r="O46" s="20">
        <v>2648475125187</v>
      </c>
      <c r="P46" s="16"/>
      <c r="Q46" s="43">
        <v>-307564605834</v>
      </c>
      <c r="S46" s="31"/>
      <c r="V46" s="31"/>
    </row>
    <row r="47" spans="1:24" ht="21.75" customHeight="1" x14ac:dyDescent="0.2">
      <c r="A47" s="7" t="s">
        <v>45</v>
      </c>
      <c r="C47" s="20">
        <v>207881468</v>
      </c>
      <c r="D47" s="16"/>
      <c r="E47" s="20">
        <v>1285329245710</v>
      </c>
      <c r="F47" s="16"/>
      <c r="G47" s="20">
        <v>1307556955175</v>
      </c>
      <c r="H47" s="16"/>
      <c r="I47" s="101">
        <v>-22227709464</v>
      </c>
      <c r="J47" s="16"/>
      <c r="K47" s="20">
        <v>207881468</v>
      </c>
      <c r="L47" s="16"/>
      <c r="M47" s="20">
        <v>1285329245710</v>
      </c>
      <c r="N47" s="16"/>
      <c r="O47" s="20">
        <v>1592344628619</v>
      </c>
      <c r="P47" s="16"/>
      <c r="Q47" s="43">
        <v>-307015382908</v>
      </c>
      <c r="S47" s="31"/>
      <c r="V47" s="31"/>
    </row>
    <row r="48" spans="1:24" ht="21.75" customHeight="1" x14ac:dyDescent="0.2">
      <c r="A48" s="48" t="s">
        <v>46</v>
      </c>
      <c r="C48" s="49">
        <v>59261124</v>
      </c>
      <c r="D48" s="16"/>
      <c r="E48" s="49">
        <v>232747563753</v>
      </c>
      <c r="F48" s="16"/>
      <c r="G48" s="49">
        <v>235014689750</v>
      </c>
      <c r="H48" s="16"/>
      <c r="I48" s="101">
        <v>-2267125996</v>
      </c>
      <c r="J48" s="16"/>
      <c r="K48" s="49">
        <v>59261124</v>
      </c>
      <c r="L48" s="16"/>
      <c r="M48" s="49">
        <v>232747563753</v>
      </c>
      <c r="N48" s="16"/>
      <c r="O48" s="49">
        <v>244561001773</v>
      </c>
      <c r="P48" s="16"/>
      <c r="Q48" s="43">
        <v>-11813438019</v>
      </c>
      <c r="S48" s="31"/>
      <c r="V48" s="31"/>
    </row>
    <row r="49" spans="1:20" ht="21.75" customHeight="1" x14ac:dyDescent="0.2">
      <c r="A49" s="48" t="s">
        <v>47</v>
      </c>
      <c r="C49" s="49">
        <v>7000000</v>
      </c>
      <c r="D49" s="16"/>
      <c r="E49" s="49">
        <v>36879255000</v>
      </c>
      <c r="F49" s="16"/>
      <c r="G49" s="49">
        <v>36761299255</v>
      </c>
      <c r="H49" s="16"/>
      <c r="I49" s="101">
        <v>117955744</v>
      </c>
      <c r="J49" s="16"/>
      <c r="K49" s="49">
        <v>7000000</v>
      </c>
      <c r="L49" s="16"/>
      <c r="M49" s="49">
        <v>36879255000</v>
      </c>
      <c r="N49" s="16"/>
      <c r="O49" s="49">
        <v>37303432373</v>
      </c>
      <c r="P49" s="16"/>
      <c r="Q49" s="43">
        <v>-424177373</v>
      </c>
      <c r="S49" s="31"/>
    </row>
    <row r="50" spans="1:20" ht="21.75" customHeight="1" x14ac:dyDescent="0.2">
      <c r="A50" s="7" t="s">
        <v>48</v>
      </c>
      <c r="C50" s="20">
        <v>63672909</v>
      </c>
      <c r="D50" s="16"/>
      <c r="E50" s="20">
        <v>821556836385</v>
      </c>
      <c r="F50" s="16"/>
      <c r="G50" s="20">
        <v>838331867625</v>
      </c>
      <c r="H50" s="16"/>
      <c r="I50" s="101">
        <v>-16775031239</v>
      </c>
      <c r="J50" s="16"/>
      <c r="K50" s="20">
        <v>63672909</v>
      </c>
      <c r="L50" s="16"/>
      <c r="M50" s="20">
        <v>821556836385</v>
      </c>
      <c r="N50" s="16"/>
      <c r="O50" s="20">
        <v>855201733401</v>
      </c>
      <c r="P50" s="16"/>
      <c r="Q50" s="43">
        <f>M50-O50</f>
        <v>-33644897016</v>
      </c>
      <c r="S50" s="31"/>
    </row>
    <row r="51" spans="1:20" ht="21.75" customHeight="1" x14ac:dyDescent="0.2">
      <c r="A51" s="7" t="s">
        <v>49</v>
      </c>
      <c r="C51" s="20">
        <v>191485485</v>
      </c>
      <c r="D51" s="16"/>
      <c r="E51" s="20">
        <v>1604618013850</v>
      </c>
      <c r="F51" s="16"/>
      <c r="G51" s="20">
        <v>1614686119801</v>
      </c>
      <c r="H51" s="16"/>
      <c r="I51" s="101">
        <v>-10068105950</v>
      </c>
      <c r="J51" s="16"/>
      <c r="K51" s="20">
        <v>191485485</v>
      </c>
      <c r="L51" s="16"/>
      <c r="M51" s="20">
        <v>1604618013850</v>
      </c>
      <c r="N51" s="16"/>
      <c r="O51" s="20">
        <v>1795846378544</v>
      </c>
      <c r="P51" s="16"/>
      <c r="Q51" s="43">
        <v>-191228364693</v>
      </c>
      <c r="S51" s="31"/>
      <c r="T51" s="48"/>
    </row>
    <row r="52" spans="1:20" ht="21.75" customHeight="1" x14ac:dyDescent="0.2">
      <c r="A52" s="7" t="s">
        <v>119</v>
      </c>
      <c r="C52" s="20">
        <v>436293</v>
      </c>
      <c r="D52" s="16"/>
      <c r="E52" s="20">
        <v>3273768565951</v>
      </c>
      <c r="F52" s="16"/>
      <c r="G52" s="20">
        <v>3216757816732</v>
      </c>
      <c r="H52" s="16"/>
      <c r="I52" s="101">
        <v>57010749219</v>
      </c>
      <c r="J52" s="16"/>
      <c r="K52" s="20">
        <v>436293</v>
      </c>
      <c r="L52" s="16"/>
      <c r="M52" s="20">
        <v>3273768565951</v>
      </c>
      <c r="N52" s="16"/>
      <c r="O52" s="20">
        <v>2969759192400</v>
      </c>
      <c r="P52" s="16"/>
      <c r="Q52" s="43">
        <v>304009373551</v>
      </c>
      <c r="S52" s="31"/>
    </row>
    <row r="53" spans="1:20" ht="21.75" customHeight="1" x14ac:dyDescent="0.2">
      <c r="A53" s="7" t="s">
        <v>123</v>
      </c>
      <c r="C53" s="20">
        <v>519700</v>
      </c>
      <c r="D53" s="16"/>
      <c r="E53" s="20">
        <v>1748491684011</v>
      </c>
      <c r="F53" s="16"/>
      <c r="G53" s="20">
        <v>1717766135596</v>
      </c>
      <c r="H53" s="16"/>
      <c r="I53" s="101">
        <v>30725548415</v>
      </c>
      <c r="J53" s="16"/>
      <c r="K53" s="20">
        <v>519700</v>
      </c>
      <c r="L53" s="16"/>
      <c r="M53" s="20">
        <v>1748491684011</v>
      </c>
      <c r="N53" s="16"/>
      <c r="O53" s="20">
        <v>1583635037000</v>
      </c>
      <c r="P53" s="16"/>
      <c r="Q53" s="43">
        <v>164856647011</v>
      </c>
      <c r="S53" s="31"/>
    </row>
    <row r="54" spans="1:20" ht="21.75" customHeight="1" x14ac:dyDescent="0.2">
      <c r="A54" s="7" t="s">
        <v>125</v>
      </c>
      <c r="C54" s="20">
        <v>3809800</v>
      </c>
      <c r="D54" s="16"/>
      <c r="E54" s="20">
        <v>17499464651498</v>
      </c>
      <c r="F54" s="16"/>
      <c r="G54" s="20">
        <v>17168298039087</v>
      </c>
      <c r="H54" s="16"/>
      <c r="I54" s="101">
        <v>331166612411</v>
      </c>
      <c r="J54" s="16"/>
      <c r="K54" s="20">
        <v>3809800</v>
      </c>
      <c r="L54" s="16"/>
      <c r="M54" s="20">
        <v>17499464651498</v>
      </c>
      <c r="N54" s="16"/>
      <c r="O54" s="20">
        <v>14775084085779</v>
      </c>
      <c r="P54" s="16"/>
      <c r="Q54" s="43">
        <v>2724380565719</v>
      </c>
      <c r="S54" s="31"/>
    </row>
    <row r="55" spans="1:20" ht="21.75" customHeight="1" x14ac:dyDescent="0.2">
      <c r="A55" s="7" t="s">
        <v>128</v>
      </c>
      <c r="C55" s="20">
        <v>6462000</v>
      </c>
      <c r="D55" s="16"/>
      <c r="E55" s="20">
        <v>11333949216142</v>
      </c>
      <c r="F55" s="16"/>
      <c r="G55" s="20">
        <v>11158269424282</v>
      </c>
      <c r="H55" s="16"/>
      <c r="I55" s="101">
        <v>175679791860</v>
      </c>
      <c r="J55" s="16"/>
      <c r="K55" s="20">
        <v>6462000</v>
      </c>
      <c r="L55" s="16"/>
      <c r="M55" s="20">
        <v>11333949216142</v>
      </c>
      <c r="N55" s="16"/>
      <c r="O55" s="20">
        <v>9264702634199</v>
      </c>
      <c r="P55" s="16"/>
      <c r="Q55" s="43">
        <v>2069246581943</v>
      </c>
      <c r="S55" s="31"/>
    </row>
    <row r="56" spans="1:20" ht="21.75" customHeight="1" x14ac:dyDescent="0.2">
      <c r="A56" s="7" t="s">
        <v>131</v>
      </c>
      <c r="C56" s="20">
        <v>2292600</v>
      </c>
      <c r="D56" s="16"/>
      <c r="E56" s="20">
        <v>11641370478006</v>
      </c>
      <c r="F56" s="16"/>
      <c r="G56" s="20">
        <v>11431908330507</v>
      </c>
      <c r="H56" s="16"/>
      <c r="I56" s="101">
        <v>209462147499</v>
      </c>
      <c r="J56" s="16"/>
      <c r="K56" s="20">
        <v>2292600</v>
      </c>
      <c r="L56" s="16"/>
      <c r="M56" s="20">
        <v>11641370478006</v>
      </c>
      <c r="N56" s="16"/>
      <c r="O56" s="20">
        <v>10243373481600</v>
      </c>
      <c r="P56" s="16"/>
      <c r="Q56" s="43">
        <v>1397996996406</v>
      </c>
      <c r="S56" s="31"/>
    </row>
    <row r="57" spans="1:20" ht="21.75" customHeight="1" x14ac:dyDescent="0.2">
      <c r="A57" s="7" t="s">
        <v>134</v>
      </c>
      <c r="C57" s="20">
        <v>114700</v>
      </c>
      <c r="D57" s="16"/>
      <c r="E57" s="20">
        <v>536934808559</v>
      </c>
      <c r="F57" s="16"/>
      <c r="G57" s="20">
        <v>529529812350</v>
      </c>
      <c r="H57" s="16"/>
      <c r="I57" s="101">
        <v>7404996209</v>
      </c>
      <c r="J57" s="16"/>
      <c r="K57" s="20">
        <v>114700</v>
      </c>
      <c r="L57" s="16"/>
      <c r="M57" s="20">
        <v>536934808559</v>
      </c>
      <c r="N57" s="16"/>
      <c r="O57" s="20">
        <v>479602685503</v>
      </c>
      <c r="P57" s="16"/>
      <c r="Q57" s="43">
        <v>57332123056</v>
      </c>
      <c r="S57" s="31"/>
    </row>
    <row r="58" spans="1:20" ht="21.75" customHeight="1" x14ac:dyDescent="0.2">
      <c r="A58" s="7" t="s">
        <v>137</v>
      </c>
      <c r="C58" s="20">
        <v>1295800</v>
      </c>
      <c r="D58" s="16"/>
      <c r="E58" s="20">
        <v>5205527106703</v>
      </c>
      <c r="F58" s="16"/>
      <c r="G58" s="20">
        <v>5106084683280</v>
      </c>
      <c r="H58" s="16"/>
      <c r="I58" s="101">
        <v>99442423423</v>
      </c>
      <c r="J58" s="16"/>
      <c r="K58" s="20">
        <v>1295800</v>
      </c>
      <c r="L58" s="16"/>
      <c r="M58" s="20">
        <v>5205527106703</v>
      </c>
      <c r="N58" s="16"/>
      <c r="O58" s="20">
        <v>4849767335600</v>
      </c>
      <c r="P58" s="16"/>
      <c r="Q58" s="43">
        <v>355759771103</v>
      </c>
      <c r="S58" s="31"/>
    </row>
    <row r="59" spans="1:20" ht="21.75" customHeight="1" x14ac:dyDescent="0.2">
      <c r="A59" s="7" t="s">
        <v>50</v>
      </c>
      <c r="C59" s="20">
        <v>131112569</v>
      </c>
      <c r="D59" s="16"/>
      <c r="E59" s="20">
        <v>801544562668</v>
      </c>
      <c r="F59" s="16"/>
      <c r="G59" s="20">
        <v>809628510417</v>
      </c>
      <c r="H59" s="16"/>
      <c r="I59" s="101">
        <v>-8083947748</v>
      </c>
      <c r="J59" s="16"/>
      <c r="K59" s="20">
        <v>131112569</v>
      </c>
      <c r="L59" s="16"/>
      <c r="M59" s="20">
        <v>801544562668</v>
      </c>
      <c r="N59" s="16"/>
      <c r="O59" s="20">
        <v>824800291716</v>
      </c>
      <c r="P59" s="16"/>
      <c r="Q59" s="43">
        <v>-23255729047</v>
      </c>
      <c r="S59" s="31"/>
    </row>
    <row r="60" spans="1:20" ht="21.75" customHeight="1" x14ac:dyDescent="0.2">
      <c r="A60" s="7" t="s">
        <v>51</v>
      </c>
      <c r="C60" s="20">
        <v>78529422</v>
      </c>
      <c r="D60" s="16"/>
      <c r="E60" s="20">
        <v>1192789987229</v>
      </c>
      <c r="F60" s="16"/>
      <c r="G60" s="20">
        <v>1200582588089</v>
      </c>
      <c r="H60" s="16"/>
      <c r="I60" s="101">
        <v>-7792600859</v>
      </c>
      <c r="J60" s="16"/>
      <c r="K60" s="20">
        <v>78529422</v>
      </c>
      <c r="L60" s="16"/>
      <c r="M60" s="20">
        <v>1192789987229</v>
      </c>
      <c r="N60" s="16"/>
      <c r="O60" s="20">
        <v>1364386461053</v>
      </c>
      <c r="P60" s="16"/>
      <c r="Q60" s="43">
        <v>-171596473823</v>
      </c>
      <c r="S60" s="31"/>
    </row>
    <row r="61" spans="1:20" ht="21.75" customHeight="1" x14ac:dyDescent="0.2">
      <c r="A61" s="7" t="s">
        <v>52</v>
      </c>
      <c r="C61" s="20">
        <v>23945609</v>
      </c>
      <c r="D61" s="16"/>
      <c r="E61" s="20">
        <v>944508302617</v>
      </c>
      <c r="F61" s="16"/>
      <c r="G61" s="20">
        <v>942392443461</v>
      </c>
      <c r="H61" s="16"/>
      <c r="I61" s="101">
        <v>2115859156</v>
      </c>
      <c r="J61" s="16"/>
      <c r="K61" s="20">
        <v>23945609</v>
      </c>
      <c r="L61" s="16"/>
      <c r="M61" s="20">
        <v>944508302617</v>
      </c>
      <c r="N61" s="16"/>
      <c r="O61" s="20">
        <v>1078370597662</v>
      </c>
      <c r="P61" s="16"/>
      <c r="Q61" s="43">
        <v>-133862295044</v>
      </c>
      <c r="S61" s="31"/>
    </row>
    <row r="62" spans="1:20" ht="21.75" customHeight="1" x14ac:dyDescent="0.2">
      <c r="A62" s="7" t="s">
        <v>191</v>
      </c>
      <c r="C62" s="20">
        <v>3000000</v>
      </c>
      <c r="D62" s="16"/>
      <c r="E62" s="20">
        <v>2840632042106</v>
      </c>
      <c r="F62" s="16"/>
      <c r="G62" s="20">
        <v>2556571537406</v>
      </c>
      <c r="H62" s="16"/>
      <c r="I62" s="101">
        <v>284060504700</v>
      </c>
      <c r="J62" s="16"/>
      <c r="K62" s="20">
        <v>3000000</v>
      </c>
      <c r="L62" s="16"/>
      <c r="M62" s="20">
        <v>2840632042106</v>
      </c>
      <c r="N62" s="16"/>
      <c r="O62" s="20">
        <v>2844913889040</v>
      </c>
      <c r="P62" s="16"/>
      <c r="Q62" s="43">
        <v>-4281846933</v>
      </c>
      <c r="S62" s="31"/>
    </row>
    <row r="63" spans="1:20" ht="21.75" customHeight="1" x14ac:dyDescent="0.2">
      <c r="A63" s="7" t="s">
        <v>194</v>
      </c>
      <c r="C63" s="20">
        <v>1796982</v>
      </c>
      <c r="D63" s="16"/>
      <c r="E63" s="20">
        <v>1466432666277</v>
      </c>
      <c r="F63" s="16"/>
      <c r="G63" s="20">
        <v>1538755268857</v>
      </c>
      <c r="H63" s="16"/>
      <c r="I63" s="101">
        <v>-72322602579</v>
      </c>
      <c r="J63" s="16"/>
      <c r="K63" s="20">
        <v>1796982</v>
      </c>
      <c r="L63" s="16"/>
      <c r="M63" s="20">
        <v>1466432666277</v>
      </c>
      <c r="N63" s="16"/>
      <c r="O63" s="20">
        <v>1715722229747</v>
      </c>
      <c r="P63" s="16"/>
      <c r="Q63" s="43">
        <v>-249289563469</v>
      </c>
      <c r="S63" s="31"/>
    </row>
    <row r="64" spans="1:20" ht="21.75" customHeight="1" x14ac:dyDescent="0.2">
      <c r="A64" s="7" t="s">
        <v>197</v>
      </c>
      <c r="C64" s="20">
        <v>7998900</v>
      </c>
      <c r="D64" s="16"/>
      <c r="E64" s="20">
        <v>6495928924442</v>
      </c>
      <c r="F64" s="16"/>
      <c r="G64" s="20">
        <v>7052487478717</v>
      </c>
      <c r="H64" s="16"/>
      <c r="I64" s="101">
        <v>-556558554274</v>
      </c>
      <c r="J64" s="16"/>
      <c r="K64" s="20">
        <v>7998900</v>
      </c>
      <c r="L64" s="16"/>
      <c r="M64" s="20">
        <v>6495928924442</v>
      </c>
      <c r="N64" s="16"/>
      <c r="O64" s="20">
        <v>7997450199375</v>
      </c>
      <c r="P64" s="16"/>
      <c r="Q64" s="43">
        <v>-1501521274932</v>
      </c>
      <c r="S64" s="31"/>
    </row>
    <row r="65" spans="1:24" ht="21.75" customHeight="1" x14ac:dyDescent="0.2">
      <c r="A65" s="7" t="s">
        <v>200</v>
      </c>
      <c r="C65" s="20">
        <v>4495400</v>
      </c>
      <c r="D65" s="16"/>
      <c r="E65" s="20">
        <v>4032991307811</v>
      </c>
      <c r="F65" s="16"/>
      <c r="G65" s="20">
        <v>4481101453123</v>
      </c>
      <c r="H65" s="16"/>
      <c r="I65" s="101">
        <v>-448110145311</v>
      </c>
      <c r="J65" s="16"/>
      <c r="K65" s="20">
        <v>4495400</v>
      </c>
      <c r="L65" s="16"/>
      <c r="M65" s="20">
        <v>4032991307811</v>
      </c>
      <c r="N65" s="16"/>
      <c r="O65" s="20">
        <v>4495400000000</v>
      </c>
      <c r="P65" s="16"/>
      <c r="Q65" s="43">
        <v>-462408692188</v>
      </c>
      <c r="S65" s="31"/>
    </row>
    <row r="66" spans="1:24" ht="21.75" customHeight="1" x14ac:dyDescent="0.2">
      <c r="A66" s="7" t="s">
        <v>203</v>
      </c>
      <c r="C66" s="20">
        <v>2499900</v>
      </c>
      <c r="D66" s="16"/>
      <c r="E66" s="20">
        <v>2374474548468</v>
      </c>
      <c r="F66" s="16"/>
      <c r="G66" s="20">
        <v>2374474548468</v>
      </c>
      <c r="H66" s="16"/>
      <c r="I66" s="101">
        <v>0</v>
      </c>
      <c r="J66" s="16"/>
      <c r="K66" s="20">
        <v>2499900</v>
      </c>
      <c r="L66" s="16"/>
      <c r="M66" s="20">
        <v>2374474548468</v>
      </c>
      <c r="N66" s="16"/>
      <c r="O66" s="20">
        <v>2499900000000</v>
      </c>
      <c r="P66" s="16"/>
      <c r="Q66" s="43">
        <v>-125425451531</v>
      </c>
      <c r="S66" s="31"/>
    </row>
    <row r="67" spans="1:24" ht="21.75" customHeight="1" x14ac:dyDescent="0.2">
      <c r="A67" s="7" t="s">
        <v>204</v>
      </c>
      <c r="C67" s="20">
        <v>1495900</v>
      </c>
      <c r="D67" s="16"/>
      <c r="E67" s="20">
        <v>1290425596160</v>
      </c>
      <c r="F67" s="16"/>
      <c r="G67" s="20">
        <v>1215834097620</v>
      </c>
      <c r="H67" s="16"/>
      <c r="I67" s="101">
        <v>74591498540</v>
      </c>
      <c r="J67" s="16"/>
      <c r="K67" s="20">
        <v>1495900</v>
      </c>
      <c r="L67" s="16"/>
      <c r="M67" s="20">
        <v>1290425596160</v>
      </c>
      <c r="N67" s="16"/>
      <c r="O67" s="20">
        <v>1496034751826</v>
      </c>
      <c r="P67" s="16"/>
      <c r="Q67" s="43">
        <v>-205609155665</v>
      </c>
      <c r="S67" s="31"/>
      <c r="V67" s="20"/>
      <c r="W67" s="20"/>
      <c r="X67" s="20"/>
    </row>
    <row r="68" spans="1:24" ht="21.75" customHeight="1" x14ac:dyDescent="0.2">
      <c r="A68" s="7" t="s">
        <v>207</v>
      </c>
      <c r="C68" s="20">
        <v>9498000</v>
      </c>
      <c r="D68" s="16"/>
      <c r="E68" s="20">
        <v>8181366790449</v>
      </c>
      <c r="F68" s="16"/>
      <c r="G68" s="20">
        <v>7521394428125</v>
      </c>
      <c r="H68" s="16"/>
      <c r="I68" s="101">
        <v>659972362324</v>
      </c>
      <c r="J68" s="16"/>
      <c r="K68" s="20">
        <v>9498000</v>
      </c>
      <c r="L68" s="16"/>
      <c r="M68" s="20">
        <v>8181366790449</v>
      </c>
      <c r="N68" s="16"/>
      <c r="O68" s="20">
        <v>8360071165247</v>
      </c>
      <c r="P68" s="16"/>
      <c r="Q68" s="43">
        <v>-178704374797</v>
      </c>
      <c r="S68" s="31"/>
      <c r="V68" s="20"/>
      <c r="W68" s="20"/>
      <c r="X68" s="20"/>
    </row>
    <row r="69" spans="1:24" ht="21.75" customHeight="1" x14ac:dyDescent="0.2">
      <c r="A69" s="7" t="s">
        <v>210</v>
      </c>
      <c r="C69" s="20">
        <v>9996000</v>
      </c>
      <c r="D69" s="16"/>
      <c r="E69" s="20">
        <v>8585177586474</v>
      </c>
      <c r="F69" s="16"/>
      <c r="G69" s="20">
        <v>8261695696196</v>
      </c>
      <c r="H69" s="16"/>
      <c r="I69" s="101">
        <v>323481890278</v>
      </c>
      <c r="J69" s="16"/>
      <c r="K69" s="20">
        <v>9996000</v>
      </c>
      <c r="L69" s="16"/>
      <c r="M69" s="20">
        <v>8585177586474</v>
      </c>
      <c r="N69" s="16"/>
      <c r="O69" s="20">
        <v>8262442243292</v>
      </c>
      <c r="P69" s="16"/>
      <c r="Q69" s="43">
        <v>322735343182</v>
      </c>
      <c r="S69" s="31"/>
      <c r="V69" s="20"/>
      <c r="W69" s="20"/>
      <c r="X69" s="20"/>
    </row>
    <row r="70" spans="1:24" ht="21.75" customHeight="1" x14ac:dyDescent="0.2">
      <c r="A70" s="7" t="s">
        <v>213</v>
      </c>
      <c r="C70" s="20">
        <v>6998703</v>
      </c>
      <c r="D70" s="16"/>
      <c r="E70" s="20">
        <v>6297691036573</v>
      </c>
      <c r="F70" s="16"/>
      <c r="G70" s="20">
        <v>6952769860762</v>
      </c>
      <c r="H70" s="16"/>
      <c r="I70" s="101">
        <v>-655078824188</v>
      </c>
      <c r="J70" s="16"/>
      <c r="K70" s="20">
        <v>6998703</v>
      </c>
      <c r="L70" s="16"/>
      <c r="M70" s="20">
        <v>6297691036573</v>
      </c>
      <c r="N70" s="16"/>
      <c r="O70" s="20">
        <v>6997434485081</v>
      </c>
      <c r="P70" s="16"/>
      <c r="Q70" s="43">
        <v>-699743448507</v>
      </c>
      <c r="S70" s="31"/>
      <c r="V70" s="20"/>
      <c r="W70" s="20"/>
      <c r="X70" s="20"/>
    </row>
    <row r="71" spans="1:24" ht="21.75" customHeight="1" x14ac:dyDescent="0.2">
      <c r="A71" s="7" t="s">
        <v>216</v>
      </c>
      <c r="C71" s="20">
        <v>1997034</v>
      </c>
      <c r="D71" s="16"/>
      <c r="E71" s="20">
        <v>1707154592137</v>
      </c>
      <c r="F71" s="16"/>
      <c r="G71" s="20">
        <v>1797004833828</v>
      </c>
      <c r="H71" s="16"/>
      <c r="I71" s="101">
        <v>-89850241690</v>
      </c>
      <c r="J71" s="16"/>
      <c r="K71" s="20">
        <v>1997034</v>
      </c>
      <c r="L71" s="16"/>
      <c r="M71" s="20">
        <v>1707154592137</v>
      </c>
      <c r="N71" s="16"/>
      <c r="O71" s="20">
        <v>1997376440769</v>
      </c>
      <c r="P71" s="16"/>
      <c r="Q71" s="43">
        <v>-290221848631</v>
      </c>
      <c r="S71" s="31"/>
      <c r="V71" s="20"/>
      <c r="W71" s="20"/>
      <c r="X71" s="20"/>
    </row>
    <row r="72" spans="1:24" ht="21.75" customHeight="1" x14ac:dyDescent="0.2">
      <c r="A72" s="7" t="s">
        <v>219</v>
      </c>
      <c r="C72" s="20">
        <v>5998869</v>
      </c>
      <c r="D72" s="16"/>
      <c r="E72" s="20">
        <v>4871698189881</v>
      </c>
      <c r="F72" s="16"/>
      <c r="G72" s="20">
        <v>5353763896638</v>
      </c>
      <c r="H72" s="16"/>
      <c r="I72" s="101">
        <v>-482065706756</v>
      </c>
      <c r="J72" s="16"/>
      <c r="K72" s="20">
        <v>5998869</v>
      </c>
      <c r="L72" s="16"/>
      <c r="M72" s="20">
        <v>4871698189881</v>
      </c>
      <c r="N72" s="16"/>
      <c r="O72" s="20">
        <v>5999806601336</v>
      </c>
      <c r="P72" s="16"/>
      <c r="Q72" s="43">
        <v>-1128108411454</v>
      </c>
      <c r="S72" s="31"/>
      <c r="V72" s="40"/>
      <c r="W72" s="20"/>
      <c r="X72" s="20"/>
    </row>
    <row r="73" spans="1:24" ht="21.75" customHeight="1" x14ac:dyDescent="0.2">
      <c r="A73" s="7" t="s">
        <v>222</v>
      </c>
      <c r="C73" s="20">
        <v>2000000</v>
      </c>
      <c r="D73" s="16"/>
      <c r="E73" s="20">
        <v>1734885495000</v>
      </c>
      <c r="F73" s="16"/>
      <c r="G73" s="20">
        <v>1734885495000</v>
      </c>
      <c r="H73" s="16"/>
      <c r="I73" s="101">
        <v>0</v>
      </c>
      <c r="J73" s="16"/>
      <c r="K73" s="20">
        <v>2000000</v>
      </c>
      <c r="L73" s="16"/>
      <c r="M73" s="20">
        <v>1734885495000</v>
      </c>
      <c r="N73" s="16"/>
      <c r="O73" s="20">
        <v>1928349449850</v>
      </c>
      <c r="P73" s="16"/>
      <c r="Q73" s="43">
        <v>-193463954850</v>
      </c>
      <c r="S73" s="31"/>
      <c r="V73" s="20"/>
      <c r="W73" s="20"/>
      <c r="X73" s="20"/>
    </row>
    <row r="74" spans="1:24" ht="21.75" customHeight="1" x14ac:dyDescent="0.2">
      <c r="A74" s="7" t="s">
        <v>225</v>
      </c>
      <c r="C74" s="20">
        <v>9998900</v>
      </c>
      <c r="D74" s="16"/>
      <c r="E74" s="20">
        <v>8152515050875</v>
      </c>
      <c r="F74" s="16"/>
      <c r="G74" s="20">
        <v>8547509982965</v>
      </c>
      <c r="H74" s="16"/>
      <c r="I74" s="101">
        <v>-394994932089</v>
      </c>
      <c r="J74" s="16"/>
      <c r="K74" s="20">
        <v>9998900</v>
      </c>
      <c r="L74" s="16"/>
      <c r="M74" s="20">
        <v>8152515050875</v>
      </c>
      <c r="N74" s="16"/>
      <c r="O74" s="20">
        <v>8997378929437</v>
      </c>
      <c r="P74" s="16"/>
      <c r="Q74" s="43">
        <v>-844863878561</v>
      </c>
      <c r="S74" s="31"/>
      <c r="W74" s="20"/>
    </row>
    <row r="75" spans="1:24" ht="21.75" customHeight="1" x14ac:dyDescent="0.2">
      <c r="A75" s="7" t="s">
        <v>228</v>
      </c>
      <c r="C75" s="20">
        <v>4498900</v>
      </c>
      <c r="D75" s="16"/>
      <c r="E75" s="20">
        <v>3653569195536</v>
      </c>
      <c r="F75" s="16"/>
      <c r="G75" s="20">
        <v>4048276116937</v>
      </c>
      <c r="H75" s="16"/>
      <c r="I75" s="101">
        <v>-394706921400</v>
      </c>
      <c r="J75" s="16"/>
      <c r="K75" s="20">
        <v>4498900</v>
      </c>
      <c r="L75" s="16"/>
      <c r="M75" s="20">
        <v>3653569195536</v>
      </c>
      <c r="N75" s="16"/>
      <c r="O75" s="20">
        <v>4498900000000</v>
      </c>
      <c r="P75" s="16"/>
      <c r="Q75" s="43">
        <v>-845330804463</v>
      </c>
      <c r="S75" s="31"/>
      <c r="W75" s="20"/>
    </row>
    <row r="76" spans="1:24" ht="21.75" customHeight="1" x14ac:dyDescent="0.2">
      <c r="A76" s="7" t="s">
        <v>97</v>
      </c>
      <c r="C76" s="20">
        <v>12370000</v>
      </c>
      <c r="D76" s="16"/>
      <c r="E76" s="20">
        <v>177422260575</v>
      </c>
      <c r="F76" s="16"/>
      <c r="G76" s="20">
        <v>177334382997</v>
      </c>
      <c r="H76" s="16"/>
      <c r="I76" s="101">
        <v>87877577</v>
      </c>
      <c r="J76" s="16"/>
      <c r="K76" s="20">
        <v>12370000</v>
      </c>
      <c r="L76" s="16"/>
      <c r="M76" s="20">
        <v>177422260575</v>
      </c>
      <c r="N76" s="16"/>
      <c r="O76" s="20">
        <v>177060391354</v>
      </c>
      <c r="P76" s="16"/>
      <c r="Q76" s="43">
        <f t="shared" ref="Q76:Q87" si="0">M76-O76</f>
        <v>361869221</v>
      </c>
      <c r="S76" s="31"/>
      <c r="W76" s="20"/>
    </row>
    <row r="77" spans="1:24" ht="21.75" customHeight="1" x14ac:dyDescent="0.2">
      <c r="A77" s="7" t="s">
        <v>98</v>
      </c>
      <c r="C77" s="20">
        <v>8000000</v>
      </c>
      <c r="D77" s="16"/>
      <c r="E77" s="20">
        <v>937924890000</v>
      </c>
      <c r="F77" s="16"/>
      <c r="G77" s="20">
        <v>945311731967</v>
      </c>
      <c r="H77" s="16"/>
      <c r="I77" s="101">
        <v>-7386841967</v>
      </c>
      <c r="J77" s="16"/>
      <c r="K77" s="20">
        <v>8000000</v>
      </c>
      <c r="L77" s="16"/>
      <c r="M77" s="20">
        <v>937924890000</v>
      </c>
      <c r="N77" s="16"/>
      <c r="O77" s="20">
        <v>945101573371</v>
      </c>
      <c r="P77" s="16"/>
      <c r="Q77" s="43">
        <f t="shared" si="0"/>
        <v>-7176683371</v>
      </c>
      <c r="S77" s="31"/>
      <c r="T77" s="48"/>
      <c r="W77" s="20"/>
    </row>
    <row r="78" spans="1:24" ht="21.75" customHeight="1" x14ac:dyDescent="0.2">
      <c r="A78" s="7" t="s">
        <v>99</v>
      </c>
      <c r="C78" s="20">
        <v>10000000</v>
      </c>
      <c r="D78" s="16"/>
      <c r="E78" s="20">
        <v>103476975000</v>
      </c>
      <c r="F78" s="16"/>
      <c r="G78" s="20">
        <v>104080398906</v>
      </c>
      <c r="H78" s="16"/>
      <c r="I78" s="101">
        <v>-603423906</v>
      </c>
      <c r="J78" s="16"/>
      <c r="K78" s="20">
        <v>10000000</v>
      </c>
      <c r="L78" s="16"/>
      <c r="M78" s="20">
        <v>103476975000</v>
      </c>
      <c r="N78" s="16"/>
      <c r="O78" s="20">
        <v>105263039982</v>
      </c>
      <c r="P78" s="16"/>
      <c r="Q78" s="43">
        <f t="shared" si="0"/>
        <v>-1786064982</v>
      </c>
      <c r="S78" s="31"/>
      <c r="V78" s="20"/>
      <c r="W78" s="20"/>
    </row>
    <row r="79" spans="1:24" ht="21.75" customHeight="1" x14ac:dyDescent="0.2">
      <c r="A79" s="7" t="s">
        <v>109</v>
      </c>
      <c r="C79" s="20">
        <v>30000000</v>
      </c>
      <c r="D79" s="16"/>
      <c r="E79" s="20">
        <v>299643750000</v>
      </c>
      <c r="F79" s="16"/>
      <c r="G79" s="20">
        <v>300184858247</v>
      </c>
      <c r="H79" s="16"/>
      <c r="I79" s="101">
        <v>-541108247</v>
      </c>
      <c r="J79" s="16"/>
      <c r="K79" s="20">
        <v>30000000</v>
      </c>
      <c r="L79" s="16"/>
      <c r="M79" s="20">
        <v>299643750000</v>
      </c>
      <c r="N79" s="16"/>
      <c r="O79" s="20">
        <v>300184858247</v>
      </c>
      <c r="P79" s="16"/>
      <c r="Q79" s="43">
        <f t="shared" si="0"/>
        <v>-541108247</v>
      </c>
      <c r="S79" s="31"/>
      <c r="V79" s="20"/>
      <c r="W79" s="20"/>
    </row>
    <row r="80" spans="1:24" ht="21.75" customHeight="1" x14ac:dyDescent="0.2">
      <c r="A80" s="7" t="s">
        <v>100</v>
      </c>
      <c r="C80" s="20">
        <v>10000000</v>
      </c>
      <c r="D80" s="16"/>
      <c r="E80" s="20">
        <v>86696925000</v>
      </c>
      <c r="F80" s="16"/>
      <c r="G80" s="20">
        <v>86623350051</v>
      </c>
      <c r="H80" s="16"/>
      <c r="I80" s="101">
        <v>73574948</v>
      </c>
      <c r="J80" s="16"/>
      <c r="K80" s="20">
        <v>10000000</v>
      </c>
      <c r="L80" s="16"/>
      <c r="M80" s="20">
        <v>86696925000</v>
      </c>
      <c r="N80" s="16"/>
      <c r="O80" s="20">
        <v>87692829625</v>
      </c>
      <c r="P80" s="16"/>
      <c r="Q80" s="43">
        <f t="shared" si="0"/>
        <v>-995904625</v>
      </c>
      <c r="S80" s="31"/>
      <c r="V80" s="20"/>
      <c r="W80" s="20"/>
    </row>
    <row r="81" spans="1:23" ht="21.75" customHeight="1" x14ac:dyDescent="0.2">
      <c r="A81" s="7" t="s">
        <v>101</v>
      </c>
      <c r="C81" s="20">
        <v>13500000</v>
      </c>
      <c r="D81" s="16"/>
      <c r="E81" s="20">
        <v>254199778875</v>
      </c>
      <c r="F81" s="16"/>
      <c r="G81" s="20">
        <v>253950032918</v>
      </c>
      <c r="H81" s="16"/>
      <c r="I81" s="101">
        <v>249745956</v>
      </c>
      <c r="J81" s="16"/>
      <c r="K81" s="20">
        <v>13500000</v>
      </c>
      <c r="L81" s="16"/>
      <c r="M81" s="20">
        <v>254199778875</v>
      </c>
      <c r="N81" s="16"/>
      <c r="O81" s="20">
        <v>253467117589</v>
      </c>
      <c r="P81" s="16"/>
      <c r="Q81" s="43">
        <f t="shared" si="0"/>
        <v>732661286</v>
      </c>
      <c r="S81" s="31"/>
      <c r="W81" s="20"/>
    </row>
    <row r="82" spans="1:23" ht="21.75" customHeight="1" x14ac:dyDescent="0.2">
      <c r="A82" s="7" t="s">
        <v>102</v>
      </c>
      <c r="C82" s="20">
        <v>77989151</v>
      </c>
      <c r="D82" s="16"/>
      <c r="E82" s="20">
        <v>6321302915689</v>
      </c>
      <c r="F82" s="16"/>
      <c r="G82" s="20">
        <v>6298502106796</v>
      </c>
      <c r="H82" s="16"/>
      <c r="I82" s="101">
        <v>22800808893</v>
      </c>
      <c r="J82" s="16"/>
      <c r="K82" s="20">
        <v>77989151</v>
      </c>
      <c r="L82" s="16"/>
      <c r="M82" s="20">
        <v>6321302915689</v>
      </c>
      <c r="N82" s="16"/>
      <c r="O82" s="20">
        <v>6241939130134</v>
      </c>
      <c r="P82" s="16"/>
      <c r="Q82" s="43">
        <f t="shared" si="0"/>
        <v>79363785555</v>
      </c>
      <c r="S82" s="31"/>
      <c r="W82" s="20"/>
    </row>
    <row r="83" spans="1:23" ht="21.75" customHeight="1" x14ac:dyDescent="0.2">
      <c r="A83" s="7" t="s">
        <v>103</v>
      </c>
      <c r="C83" s="20">
        <v>1648597</v>
      </c>
      <c r="D83" s="16"/>
      <c r="E83" s="20">
        <v>15736931704</v>
      </c>
      <c r="F83" s="16"/>
      <c r="G83" s="20">
        <v>15758715897</v>
      </c>
      <c r="H83" s="16"/>
      <c r="I83" s="101">
        <v>-21784192</v>
      </c>
      <c r="J83" s="16"/>
      <c r="K83" s="20">
        <v>1648597</v>
      </c>
      <c r="L83" s="16"/>
      <c r="M83" s="20">
        <v>15736931704</v>
      </c>
      <c r="N83" s="16"/>
      <c r="O83" s="20">
        <v>15984428822</v>
      </c>
      <c r="P83" s="16"/>
      <c r="Q83" s="43">
        <f t="shared" si="0"/>
        <v>-247497118</v>
      </c>
      <c r="S83" s="31"/>
      <c r="W83" s="20"/>
    </row>
    <row r="84" spans="1:23" ht="21.75" customHeight="1" x14ac:dyDescent="0.2">
      <c r="A84" s="7" t="s">
        <v>105</v>
      </c>
      <c r="C84" s="20">
        <v>3970000</v>
      </c>
      <c r="D84" s="16"/>
      <c r="E84" s="20">
        <v>40953469935</v>
      </c>
      <c r="F84" s="16"/>
      <c r="G84" s="20">
        <v>41293811147</v>
      </c>
      <c r="H84" s="16"/>
      <c r="I84" s="101">
        <v>-340341212</v>
      </c>
      <c r="J84" s="16"/>
      <c r="K84" s="20">
        <v>3970000</v>
      </c>
      <c r="L84" s="16"/>
      <c r="M84" s="20">
        <v>40953469935</v>
      </c>
      <c r="N84" s="16"/>
      <c r="O84" s="20">
        <v>41329872100</v>
      </c>
      <c r="P84" s="16"/>
      <c r="Q84" s="43">
        <f t="shared" si="0"/>
        <v>-376402165</v>
      </c>
      <c r="S84" s="31"/>
      <c r="W84" s="20"/>
    </row>
    <row r="85" spans="1:23" ht="21.75" customHeight="1" x14ac:dyDescent="0.2">
      <c r="A85" s="7" t="s">
        <v>106</v>
      </c>
      <c r="C85" s="20">
        <v>176033</v>
      </c>
      <c r="D85" s="16"/>
      <c r="E85" s="20">
        <v>20113530580</v>
      </c>
      <c r="F85" s="16"/>
      <c r="G85" s="20">
        <v>19494774585</v>
      </c>
      <c r="H85" s="16"/>
      <c r="I85" s="101">
        <f>E85-G85</f>
        <v>618755995</v>
      </c>
      <c r="J85" s="16"/>
      <c r="K85" s="20">
        <v>176033</v>
      </c>
      <c r="L85" s="16"/>
      <c r="M85" s="20">
        <v>20113530580</v>
      </c>
      <c r="N85" s="16"/>
      <c r="O85" s="20">
        <v>18918511734</v>
      </c>
      <c r="P85" s="16"/>
      <c r="Q85" s="43">
        <f t="shared" si="0"/>
        <v>1195018846</v>
      </c>
      <c r="S85" s="31"/>
      <c r="W85" s="20"/>
    </row>
    <row r="86" spans="1:23" ht="21.75" customHeight="1" x14ac:dyDescent="0.2">
      <c r="A86" s="7" t="s">
        <v>107</v>
      </c>
      <c r="C86" s="20">
        <v>500000</v>
      </c>
      <c r="D86" s="16"/>
      <c r="E86" s="20">
        <v>441428480000</v>
      </c>
      <c r="F86" s="16"/>
      <c r="G86" s="20">
        <v>428019980000</v>
      </c>
      <c r="H86" s="16"/>
      <c r="I86" s="101">
        <f>E86-G86</f>
        <v>13408500000</v>
      </c>
      <c r="J86" s="16"/>
      <c r="K86" s="20">
        <v>500000</v>
      </c>
      <c r="L86" s="16"/>
      <c r="M86" s="20">
        <f>441428500000-20000</f>
        <v>441428480000</v>
      </c>
      <c r="N86" s="16"/>
      <c r="O86" s="20">
        <v>429457605172</v>
      </c>
      <c r="P86" s="16"/>
      <c r="Q86" s="43">
        <f t="shared" si="0"/>
        <v>11970874828</v>
      </c>
      <c r="S86" s="31"/>
      <c r="W86" s="20"/>
    </row>
    <row r="87" spans="1:23" ht="21.75" customHeight="1" x14ac:dyDescent="0.2">
      <c r="A87" s="87" t="s">
        <v>108</v>
      </c>
      <c r="C87" s="73">
        <v>8000000</v>
      </c>
      <c r="D87" s="16"/>
      <c r="E87" s="73">
        <v>1998503955000</v>
      </c>
      <c r="F87" s="16"/>
      <c r="G87" s="73">
        <v>2012025659075</v>
      </c>
      <c r="H87" s="16"/>
      <c r="I87" s="102">
        <v>-13521704075</v>
      </c>
      <c r="J87" s="16"/>
      <c r="K87" s="73">
        <v>8000000</v>
      </c>
      <c r="L87" s="16"/>
      <c r="M87" s="73">
        <v>1998503955000</v>
      </c>
      <c r="N87" s="16"/>
      <c r="O87" s="73">
        <v>2054659288550</v>
      </c>
      <c r="P87" s="16"/>
      <c r="Q87" s="43">
        <f t="shared" si="0"/>
        <v>-56155333550</v>
      </c>
      <c r="S87" s="31"/>
      <c r="T87" s="87"/>
      <c r="W87" s="20"/>
    </row>
    <row r="88" spans="1:23" ht="21.75" customHeight="1" x14ac:dyDescent="0.2">
      <c r="A88" s="7" t="s">
        <v>53</v>
      </c>
      <c r="C88" s="20">
        <v>60834793</v>
      </c>
      <c r="D88" s="16"/>
      <c r="E88" s="20">
        <v>682738205332</v>
      </c>
      <c r="F88" s="16"/>
      <c r="G88" s="20">
        <v>656596888507</v>
      </c>
      <c r="H88" s="16"/>
      <c r="I88" s="101">
        <v>26141316825</v>
      </c>
      <c r="J88" s="16"/>
      <c r="K88" s="20">
        <v>60834793</v>
      </c>
      <c r="L88" s="16"/>
      <c r="M88" s="20">
        <v>682738205332</v>
      </c>
      <c r="N88" s="16"/>
      <c r="O88" s="20">
        <v>861527396280</v>
      </c>
      <c r="P88" s="16"/>
      <c r="Q88" s="43">
        <v>-178789190947</v>
      </c>
      <c r="S88" s="31"/>
    </row>
    <row r="89" spans="1:23" ht="21.75" customHeight="1" x14ac:dyDescent="0.2">
      <c r="A89" s="7" t="s">
        <v>54</v>
      </c>
      <c r="C89" s="20">
        <v>899111110</v>
      </c>
      <c r="D89" s="16"/>
      <c r="E89" s="20">
        <v>1991300396739</v>
      </c>
      <c r="F89" s="16"/>
      <c r="G89" s="20">
        <v>1984738642727</v>
      </c>
      <c r="H89" s="16"/>
      <c r="I89" s="101">
        <v>6561754012</v>
      </c>
      <c r="J89" s="16"/>
      <c r="K89" s="20">
        <v>899111110</v>
      </c>
      <c r="L89" s="16"/>
      <c r="M89" s="20">
        <v>1991300396739</v>
      </c>
      <c r="N89" s="16"/>
      <c r="O89" s="20">
        <v>2337225347450</v>
      </c>
      <c r="P89" s="16"/>
      <c r="Q89" s="43">
        <v>-345924950710</v>
      </c>
      <c r="S89" s="31"/>
    </row>
    <row r="90" spans="1:23" ht="21.75" customHeight="1" x14ac:dyDescent="0.2">
      <c r="A90" s="7" t="s">
        <v>64</v>
      </c>
      <c r="C90" s="20">
        <v>26300000</v>
      </c>
      <c r="D90" s="16"/>
      <c r="E90" s="20">
        <v>88155932580</v>
      </c>
      <c r="F90" s="16"/>
      <c r="G90" s="20">
        <v>85838947534</v>
      </c>
      <c r="H90" s="16"/>
      <c r="I90" s="101">
        <v>2316985045</v>
      </c>
      <c r="J90" s="16"/>
      <c r="K90" s="20">
        <v>26300000</v>
      </c>
      <c r="L90" s="16"/>
      <c r="M90" s="20">
        <v>88155932580</v>
      </c>
      <c r="N90" s="16"/>
      <c r="O90" s="20">
        <v>89452544802</v>
      </c>
      <c r="P90" s="16"/>
      <c r="Q90" s="43">
        <v>-1296612222</v>
      </c>
      <c r="S90" s="31"/>
    </row>
    <row r="91" spans="1:23" ht="21.75" customHeight="1" x14ac:dyDescent="0.2">
      <c r="A91" s="7" t="s">
        <v>55</v>
      </c>
      <c r="C91" s="20">
        <v>257511534</v>
      </c>
      <c r="D91" s="16"/>
      <c r="E91" s="20">
        <v>244460270055</v>
      </c>
      <c r="F91" s="16"/>
      <c r="G91" s="20">
        <v>245114983220</v>
      </c>
      <c r="H91" s="16"/>
      <c r="I91" s="101">
        <v>-654713164</v>
      </c>
      <c r="J91" s="16"/>
      <c r="K91" s="20">
        <v>257511534</v>
      </c>
      <c r="L91" s="16"/>
      <c r="M91" s="20">
        <v>244460270055</v>
      </c>
      <c r="N91" s="16"/>
      <c r="O91" s="20">
        <v>324244799681</v>
      </c>
      <c r="P91" s="16"/>
      <c r="Q91" s="43">
        <v>-79784529625</v>
      </c>
      <c r="S91" s="31"/>
    </row>
    <row r="92" spans="1:23" ht="21.75" customHeight="1" x14ac:dyDescent="0.2">
      <c r="A92" s="7" t="s">
        <v>56</v>
      </c>
      <c r="C92" s="20">
        <v>57280399</v>
      </c>
      <c r="D92" s="16"/>
      <c r="E92" s="20">
        <v>57907553496</v>
      </c>
      <c r="F92" s="16"/>
      <c r="G92" s="20">
        <v>57035541982</v>
      </c>
      <c r="H92" s="16"/>
      <c r="I92" s="101">
        <v>872011514</v>
      </c>
      <c r="J92" s="16"/>
      <c r="K92" s="20">
        <v>57280399</v>
      </c>
      <c r="L92" s="16"/>
      <c r="M92" s="20">
        <v>57907553496</v>
      </c>
      <c r="N92" s="16"/>
      <c r="O92" s="20">
        <v>59265668441</v>
      </c>
      <c r="P92" s="16"/>
      <c r="Q92" s="43">
        <v>-1358114944</v>
      </c>
      <c r="S92" s="31"/>
    </row>
    <row r="93" spans="1:23" ht="21.75" customHeight="1" x14ac:dyDescent="0.2">
      <c r="A93" s="7" t="s">
        <v>57</v>
      </c>
      <c r="C93" s="20">
        <v>45860124</v>
      </c>
      <c r="D93" s="16"/>
      <c r="E93" s="20">
        <v>123860575264</v>
      </c>
      <c r="F93" s="16"/>
      <c r="G93" s="20">
        <v>143310462522</v>
      </c>
      <c r="H93" s="16"/>
      <c r="I93" s="101">
        <v>-19449887257</v>
      </c>
      <c r="J93" s="16"/>
      <c r="K93" s="20">
        <v>45860124</v>
      </c>
      <c r="L93" s="16"/>
      <c r="M93" s="20">
        <v>123860575264</v>
      </c>
      <c r="N93" s="16"/>
      <c r="O93" s="20">
        <v>164938140147</v>
      </c>
      <c r="P93" s="16"/>
      <c r="Q93" s="43">
        <v>-41077564882</v>
      </c>
      <c r="S93" s="31"/>
      <c r="T93" s="48"/>
    </row>
    <row r="94" spans="1:23" ht="21.75" customHeight="1" x14ac:dyDescent="0.2">
      <c r="A94" s="7" t="s">
        <v>58</v>
      </c>
      <c r="C94" s="20">
        <v>25894821</v>
      </c>
      <c r="D94" s="16"/>
      <c r="E94" s="20">
        <v>302453775076</v>
      </c>
      <c r="F94" s="16"/>
      <c r="G94" s="20">
        <v>308320574476</v>
      </c>
      <c r="H94" s="16"/>
      <c r="I94" s="101">
        <v>-5866799399</v>
      </c>
      <c r="J94" s="16"/>
      <c r="K94" s="20">
        <v>25894821</v>
      </c>
      <c r="L94" s="16"/>
      <c r="M94" s="20">
        <v>302453775076</v>
      </c>
      <c r="N94" s="16"/>
      <c r="O94" s="20">
        <v>321441846230</v>
      </c>
      <c r="P94" s="16"/>
      <c r="Q94" s="43">
        <v>-18988071153</v>
      </c>
      <c r="S94" s="31"/>
    </row>
    <row r="95" spans="1:23" ht="21.75" customHeight="1" x14ac:dyDescent="0.2">
      <c r="A95" s="7" t="s">
        <v>59</v>
      </c>
      <c r="C95" s="20">
        <v>43602714</v>
      </c>
      <c r="D95" s="16"/>
      <c r="E95" s="20">
        <v>615907978272</v>
      </c>
      <c r="F95" s="16"/>
      <c r="G95" s="20">
        <v>620246113020</v>
      </c>
      <c r="H95" s="16"/>
      <c r="I95" s="101">
        <v>-4338134747</v>
      </c>
      <c r="J95" s="16"/>
      <c r="K95" s="20">
        <v>43602714</v>
      </c>
      <c r="L95" s="16"/>
      <c r="M95" s="20">
        <v>615907978272</v>
      </c>
      <c r="N95" s="16"/>
      <c r="O95" s="20">
        <v>650657621269</v>
      </c>
      <c r="P95" s="16"/>
      <c r="Q95" s="43">
        <v>-34749642996</v>
      </c>
      <c r="S95" s="31"/>
    </row>
    <row r="96" spans="1:23" ht="21.75" customHeight="1" x14ac:dyDescent="0.2">
      <c r="A96" s="7" t="s">
        <v>320</v>
      </c>
      <c r="C96" s="20">
        <v>4975000</v>
      </c>
      <c r="D96" s="16"/>
      <c r="E96" s="20">
        <v>3848957250031</v>
      </c>
      <c r="F96" s="16"/>
      <c r="G96" s="20">
        <v>4474188906250</v>
      </c>
      <c r="H96" s="16"/>
      <c r="I96" s="101">
        <v>-625231656218</v>
      </c>
      <c r="J96" s="16"/>
      <c r="K96" s="20">
        <v>4975000</v>
      </c>
      <c r="L96" s="16"/>
      <c r="M96" s="20">
        <v>3848957250031</v>
      </c>
      <c r="N96" s="16"/>
      <c r="O96" s="20">
        <v>4974098281250</v>
      </c>
      <c r="P96" s="16"/>
      <c r="Q96" s="43">
        <v>-1125141031218</v>
      </c>
      <c r="S96" s="31"/>
    </row>
    <row r="97" spans="1:22" ht="21.75" customHeight="1" x14ac:dyDescent="0.2">
      <c r="A97" s="7" t="s">
        <v>336</v>
      </c>
      <c r="C97" s="20">
        <v>4433260</v>
      </c>
      <c r="D97" s="16"/>
      <c r="E97" s="20">
        <v>3606556857267</v>
      </c>
      <c r="F97" s="16"/>
      <c r="G97" s="20">
        <v>4099790182800</v>
      </c>
      <c r="H97" s="16"/>
      <c r="I97" s="101">
        <v>-493233325532</v>
      </c>
      <c r="J97" s="16"/>
      <c r="K97" s="20">
        <v>4433260</v>
      </c>
      <c r="L97" s="16"/>
      <c r="M97" s="20">
        <v>3606556857267</v>
      </c>
      <c r="N97" s="16"/>
      <c r="O97" s="20">
        <v>4099790182800</v>
      </c>
      <c r="P97" s="16"/>
      <c r="Q97" s="43">
        <v>-493233325532</v>
      </c>
      <c r="S97" s="31"/>
    </row>
    <row r="98" spans="1:22" ht="21.75" customHeight="1" x14ac:dyDescent="0.2">
      <c r="A98" s="7" t="s">
        <v>305</v>
      </c>
      <c r="C98" s="20">
        <v>2639000</v>
      </c>
      <c r="D98" s="16"/>
      <c r="E98" s="20">
        <v>2450658937545</v>
      </c>
      <c r="F98" s="16"/>
      <c r="G98" s="20">
        <v>2491292171436</v>
      </c>
      <c r="H98" s="16"/>
      <c r="I98" s="101">
        <v>-40633233891</v>
      </c>
      <c r="J98" s="16"/>
      <c r="K98" s="20">
        <v>2639000</v>
      </c>
      <c r="L98" s="16"/>
      <c r="M98" s="20">
        <v>2450658937545</v>
      </c>
      <c r="N98" s="16"/>
      <c r="O98" s="20">
        <v>2279101808744</v>
      </c>
      <c r="P98" s="16"/>
      <c r="Q98" s="43">
        <v>171557128800</v>
      </c>
      <c r="S98" s="31"/>
    </row>
    <row r="99" spans="1:22" ht="21.75" customHeight="1" x14ac:dyDescent="0.2">
      <c r="A99" s="7" t="s">
        <v>286</v>
      </c>
      <c r="C99" s="20">
        <v>215000</v>
      </c>
      <c r="D99" s="16"/>
      <c r="E99" s="20">
        <v>197832936280</v>
      </c>
      <c r="F99" s="16"/>
      <c r="G99" s="20">
        <v>204126995275</v>
      </c>
      <c r="H99" s="16"/>
      <c r="I99" s="101">
        <v>-6294058995</v>
      </c>
      <c r="J99" s="16"/>
      <c r="K99" s="20">
        <v>215000</v>
      </c>
      <c r="L99" s="16"/>
      <c r="M99" s="20">
        <v>197832936280</v>
      </c>
      <c r="N99" s="16"/>
      <c r="O99" s="20">
        <v>190344524334</v>
      </c>
      <c r="P99" s="16"/>
      <c r="Q99" s="43">
        <v>7488411945</v>
      </c>
      <c r="S99" s="31"/>
    </row>
    <row r="100" spans="1:22" ht="21.75" customHeight="1" x14ac:dyDescent="0.2">
      <c r="A100" s="7" t="s">
        <v>259</v>
      </c>
      <c r="C100" s="20">
        <v>430000</v>
      </c>
      <c r="D100" s="16"/>
      <c r="E100" s="20">
        <v>425925507007</v>
      </c>
      <c r="F100" s="16"/>
      <c r="G100" s="20">
        <v>430386378327</v>
      </c>
      <c r="H100" s="16"/>
      <c r="I100" s="101">
        <v>-4460871320</v>
      </c>
      <c r="J100" s="16"/>
      <c r="K100" s="20">
        <v>430000</v>
      </c>
      <c r="L100" s="16"/>
      <c r="M100" s="20">
        <v>425925507007</v>
      </c>
      <c r="N100" s="16"/>
      <c r="O100" s="20">
        <v>430020000000</v>
      </c>
      <c r="P100" s="16"/>
      <c r="Q100" s="43">
        <v>-4094492993</v>
      </c>
      <c r="S100" s="31"/>
    </row>
    <row r="101" spans="1:22" ht="21.75" customHeight="1" x14ac:dyDescent="0.2">
      <c r="A101" s="7" t="s">
        <v>61</v>
      </c>
      <c r="C101" s="20">
        <v>121485005</v>
      </c>
      <c r="D101" s="16"/>
      <c r="E101" s="20">
        <v>707666311630</v>
      </c>
      <c r="F101" s="16"/>
      <c r="G101" s="20">
        <v>711969738068</v>
      </c>
      <c r="H101" s="16"/>
      <c r="I101" s="101">
        <v>-4303426437</v>
      </c>
      <c r="J101" s="16"/>
      <c r="K101" s="20">
        <v>121485005</v>
      </c>
      <c r="L101" s="16"/>
      <c r="M101" s="20">
        <v>707666311630</v>
      </c>
      <c r="N101" s="16"/>
      <c r="O101" s="20">
        <v>590377887792</v>
      </c>
      <c r="P101" s="16"/>
      <c r="Q101" s="43">
        <v>117288423838</v>
      </c>
      <c r="S101" s="31"/>
    </row>
    <row r="102" spans="1:22" ht="21.75" customHeight="1" x14ac:dyDescent="0.2">
      <c r="A102" s="7" t="s">
        <v>62</v>
      </c>
      <c r="C102" s="20">
        <v>72647153</v>
      </c>
      <c r="D102" s="16"/>
      <c r="E102" s="20">
        <v>1035561700984</v>
      </c>
      <c r="F102" s="16"/>
      <c r="G102" s="20">
        <v>1036743311158</v>
      </c>
      <c r="H102" s="16"/>
      <c r="I102" s="101">
        <v>-1181610173</v>
      </c>
      <c r="J102" s="16"/>
      <c r="K102" s="20">
        <v>72647153</v>
      </c>
      <c r="L102" s="16"/>
      <c r="M102" s="20">
        <v>1035561700984</v>
      </c>
      <c r="N102" s="16"/>
      <c r="O102" s="20">
        <v>1065587470108</v>
      </c>
      <c r="P102" s="16"/>
      <c r="Q102" s="43">
        <v>-30025769123</v>
      </c>
      <c r="S102" s="31"/>
    </row>
    <row r="103" spans="1:22" ht="21.75" customHeight="1" x14ac:dyDescent="0.2">
      <c r="A103" s="7" t="s">
        <v>231</v>
      </c>
      <c r="C103" s="20">
        <v>8000000</v>
      </c>
      <c r="D103" s="16"/>
      <c r="E103" s="20">
        <v>7198695000000</v>
      </c>
      <c r="F103" s="16"/>
      <c r="G103" s="20">
        <v>7198695000000</v>
      </c>
      <c r="H103" s="16"/>
      <c r="I103" s="101">
        <v>0</v>
      </c>
      <c r="J103" s="16"/>
      <c r="K103" s="20">
        <v>8000000</v>
      </c>
      <c r="L103" s="16"/>
      <c r="M103" s="20">
        <v>7198695000000</v>
      </c>
      <c r="N103" s="16"/>
      <c r="O103" s="20">
        <v>7999648437500</v>
      </c>
      <c r="P103" s="16"/>
      <c r="Q103" s="43">
        <v>-800953437500</v>
      </c>
      <c r="S103" s="31"/>
    </row>
    <row r="104" spans="1:22" ht="21.75" customHeight="1" x14ac:dyDescent="0.2">
      <c r="A104" s="7" t="s">
        <v>235</v>
      </c>
      <c r="C104" s="20">
        <v>3000000</v>
      </c>
      <c r="D104" s="16"/>
      <c r="E104" s="20">
        <v>2167707031875</v>
      </c>
      <c r="F104" s="16"/>
      <c r="G104" s="20">
        <v>2167707031875</v>
      </c>
      <c r="H104" s="16"/>
      <c r="I104" s="101">
        <v>0</v>
      </c>
      <c r="J104" s="16"/>
      <c r="K104" s="20">
        <v>3000000</v>
      </c>
      <c r="L104" s="16"/>
      <c r="M104" s="20">
        <v>2167707031875</v>
      </c>
      <c r="N104" s="16"/>
      <c r="O104" s="20">
        <v>2443497955534</v>
      </c>
      <c r="P104" s="16"/>
      <c r="Q104" s="43">
        <v>-275790923659</v>
      </c>
      <c r="S104" s="31"/>
    </row>
    <row r="105" spans="1:22" ht="21.75" customHeight="1" x14ac:dyDescent="0.2">
      <c r="A105" s="7" t="s">
        <v>238</v>
      </c>
      <c r="C105" s="20">
        <v>3211273</v>
      </c>
      <c r="D105" s="16"/>
      <c r="E105" s="20">
        <v>2889621861091</v>
      </c>
      <c r="F105" s="16"/>
      <c r="G105" s="20">
        <v>2889621861091</v>
      </c>
      <c r="H105" s="16"/>
      <c r="I105" s="101">
        <v>0</v>
      </c>
      <c r="J105" s="16"/>
      <c r="K105" s="20">
        <v>3211273</v>
      </c>
      <c r="L105" s="16"/>
      <c r="M105" s="20">
        <v>2889621861091</v>
      </c>
      <c r="N105" s="16"/>
      <c r="O105" s="20">
        <v>3211294884393</v>
      </c>
      <c r="P105" s="16"/>
      <c r="Q105" s="43">
        <v>-321673023301</v>
      </c>
      <c r="S105" s="31"/>
      <c r="V105" s="20"/>
    </row>
    <row r="106" spans="1:22" ht="21.75" customHeight="1" x14ac:dyDescent="0.2">
      <c r="A106" s="7" t="s">
        <v>241</v>
      </c>
      <c r="C106" s="20">
        <v>5000000</v>
      </c>
      <c r="D106" s="16"/>
      <c r="E106" s="20">
        <v>4499184375000</v>
      </c>
      <c r="F106" s="16"/>
      <c r="G106" s="20">
        <v>4499184375000</v>
      </c>
      <c r="H106" s="16"/>
      <c r="I106" s="101">
        <v>0</v>
      </c>
      <c r="J106" s="16"/>
      <c r="K106" s="20">
        <v>5000000</v>
      </c>
      <c r="L106" s="16"/>
      <c r="M106" s="20">
        <v>4499184375000</v>
      </c>
      <c r="N106" s="16"/>
      <c r="O106" s="20">
        <v>5000000000000</v>
      </c>
      <c r="P106" s="16"/>
      <c r="Q106" s="43">
        <v>-500815625000</v>
      </c>
      <c r="S106" s="31"/>
    </row>
    <row r="107" spans="1:22" ht="21.75" customHeight="1" x14ac:dyDescent="0.2">
      <c r="A107" s="7" t="s">
        <v>244</v>
      </c>
      <c r="C107" s="20">
        <v>1200000</v>
      </c>
      <c r="D107" s="16"/>
      <c r="E107" s="20">
        <v>1079804250000</v>
      </c>
      <c r="F107" s="16"/>
      <c r="G107" s="20">
        <v>1079804250000</v>
      </c>
      <c r="H107" s="16"/>
      <c r="I107" s="101">
        <v>0</v>
      </c>
      <c r="J107" s="16"/>
      <c r="K107" s="20">
        <v>1200000</v>
      </c>
      <c r="L107" s="16"/>
      <c r="M107" s="20">
        <v>1079804250000</v>
      </c>
      <c r="N107" s="16"/>
      <c r="O107" s="20">
        <v>1200000000000</v>
      </c>
      <c r="P107" s="16"/>
      <c r="Q107" s="43">
        <v>-120195750000</v>
      </c>
      <c r="S107" s="31"/>
      <c r="V107" s="31"/>
    </row>
    <row r="108" spans="1:22" ht="21.75" customHeight="1" x14ac:dyDescent="0.2">
      <c r="A108" s="7" t="s">
        <v>247</v>
      </c>
      <c r="C108" s="20">
        <v>4000000</v>
      </c>
      <c r="D108" s="16"/>
      <c r="E108" s="20">
        <v>3599347500000</v>
      </c>
      <c r="F108" s="16"/>
      <c r="G108" s="20">
        <v>3599347500000</v>
      </c>
      <c r="H108" s="16"/>
      <c r="I108" s="101">
        <v>0</v>
      </c>
      <c r="J108" s="16"/>
      <c r="K108" s="20">
        <v>4000000</v>
      </c>
      <c r="L108" s="16"/>
      <c r="M108" s="20">
        <v>3599347500000</v>
      </c>
      <c r="N108" s="16"/>
      <c r="O108" s="20">
        <v>3999878750000</v>
      </c>
      <c r="P108" s="16"/>
      <c r="Q108" s="43">
        <v>-400531250000</v>
      </c>
      <c r="S108" s="31"/>
    </row>
    <row r="109" spans="1:22" ht="21.75" customHeight="1" x14ac:dyDescent="0.2">
      <c r="A109" s="7" t="s">
        <v>250</v>
      </c>
      <c r="C109" s="20">
        <v>500000</v>
      </c>
      <c r="D109" s="16"/>
      <c r="E109" s="20">
        <v>449918437500</v>
      </c>
      <c r="F109" s="16"/>
      <c r="G109" s="20">
        <v>449918437500</v>
      </c>
      <c r="H109" s="16"/>
      <c r="I109" s="101">
        <v>0</v>
      </c>
      <c r="J109" s="16"/>
      <c r="K109" s="20">
        <v>500000</v>
      </c>
      <c r="L109" s="16"/>
      <c r="M109" s="20">
        <v>449918437500</v>
      </c>
      <c r="N109" s="16"/>
      <c r="O109" s="20">
        <v>500073874976</v>
      </c>
      <c r="P109" s="16"/>
      <c r="Q109" s="43">
        <v>-50155437476</v>
      </c>
      <c r="S109" s="31"/>
    </row>
    <row r="110" spans="1:22" ht="21.75" customHeight="1" x14ac:dyDescent="0.2">
      <c r="A110" s="7" t="s">
        <v>256</v>
      </c>
      <c r="C110" s="20">
        <v>4995000</v>
      </c>
      <c r="D110" s="16"/>
      <c r="E110" s="20">
        <v>4494685190625</v>
      </c>
      <c r="F110" s="16"/>
      <c r="G110" s="20">
        <v>4494685190625</v>
      </c>
      <c r="H110" s="16"/>
      <c r="I110" s="101">
        <v>0</v>
      </c>
      <c r="J110" s="16"/>
      <c r="K110" s="20">
        <v>4995000</v>
      </c>
      <c r="L110" s="16"/>
      <c r="M110" s="20">
        <v>4494685190625</v>
      </c>
      <c r="N110" s="16"/>
      <c r="O110" s="20">
        <v>4994094656250</v>
      </c>
      <c r="P110" s="16"/>
      <c r="Q110" s="43">
        <v>-499409465625</v>
      </c>
      <c r="S110" s="31"/>
    </row>
    <row r="111" spans="1:22" ht="21.75" customHeight="1" x14ac:dyDescent="0.2">
      <c r="A111" s="7" t="s">
        <v>265</v>
      </c>
      <c r="C111" s="20">
        <v>1000000</v>
      </c>
      <c r="D111" s="16"/>
      <c r="E111" s="20">
        <v>899836875000</v>
      </c>
      <c r="F111" s="16"/>
      <c r="G111" s="20">
        <v>899836875000</v>
      </c>
      <c r="H111" s="16"/>
      <c r="I111" s="101">
        <v>0</v>
      </c>
      <c r="J111" s="16"/>
      <c r="K111" s="20">
        <v>1000000</v>
      </c>
      <c r="L111" s="16"/>
      <c r="M111" s="20">
        <v>899836875000</v>
      </c>
      <c r="N111" s="16"/>
      <c r="O111" s="20">
        <v>1000167249955</v>
      </c>
      <c r="P111" s="16"/>
      <c r="Q111" s="43">
        <v>-100330374955</v>
      </c>
      <c r="S111" s="31"/>
    </row>
    <row r="112" spans="1:22" ht="21.75" customHeight="1" x14ac:dyDescent="0.2">
      <c r="A112" s="7" t="s">
        <v>268</v>
      </c>
      <c r="C112" s="20">
        <v>3000000</v>
      </c>
      <c r="D112" s="16"/>
      <c r="E112" s="20">
        <v>2699510625000</v>
      </c>
      <c r="F112" s="16"/>
      <c r="G112" s="20">
        <v>2699510625000</v>
      </c>
      <c r="H112" s="16"/>
      <c r="I112" s="101">
        <v>0</v>
      </c>
      <c r="J112" s="16"/>
      <c r="K112" s="20">
        <v>3000000</v>
      </c>
      <c r="L112" s="16"/>
      <c r="M112" s="20">
        <v>2699510625000</v>
      </c>
      <c r="N112" s="16"/>
      <c r="O112" s="20">
        <v>3000000000000</v>
      </c>
      <c r="P112" s="16"/>
      <c r="Q112" s="43">
        <v>-300489375000</v>
      </c>
      <c r="S112" s="31"/>
    </row>
    <row r="113" spans="1:23" ht="21.75" customHeight="1" x14ac:dyDescent="0.2">
      <c r="A113" s="7" t="s">
        <v>271</v>
      </c>
      <c r="C113" s="20">
        <v>5980000</v>
      </c>
      <c r="D113" s="16"/>
      <c r="E113" s="20">
        <v>4563108786600</v>
      </c>
      <c r="F113" s="16"/>
      <c r="G113" s="20">
        <v>4563108786600</v>
      </c>
      <c r="H113" s="16"/>
      <c r="I113" s="101">
        <v>0</v>
      </c>
      <c r="J113" s="16"/>
      <c r="K113" s="20">
        <v>5980000</v>
      </c>
      <c r="L113" s="16"/>
      <c r="M113" s="20">
        <v>4563108786600</v>
      </c>
      <c r="N113" s="16"/>
      <c r="O113" s="20">
        <v>6180924478003</v>
      </c>
      <c r="P113" s="16"/>
      <c r="Q113" s="43">
        <v>-1617815691403</v>
      </c>
      <c r="S113" s="31"/>
    </row>
    <row r="114" spans="1:23" ht="21.75" customHeight="1" x14ac:dyDescent="0.2">
      <c r="A114" s="7" t="s">
        <v>280</v>
      </c>
      <c r="C114" s="20">
        <v>5000000</v>
      </c>
      <c r="D114" s="16"/>
      <c r="E114" s="20">
        <v>4101756421875</v>
      </c>
      <c r="F114" s="16"/>
      <c r="G114" s="20">
        <v>4101756421875</v>
      </c>
      <c r="H114" s="16"/>
      <c r="I114" s="101">
        <v>0</v>
      </c>
      <c r="J114" s="16"/>
      <c r="K114" s="20">
        <v>5000000</v>
      </c>
      <c r="L114" s="16"/>
      <c r="M114" s="20">
        <v>4101756421875</v>
      </c>
      <c r="N114" s="16"/>
      <c r="O114" s="20">
        <v>4349064743327</v>
      </c>
      <c r="P114" s="16"/>
      <c r="Q114" s="43">
        <v>-247308321452</v>
      </c>
      <c r="S114" s="31"/>
    </row>
    <row r="115" spans="1:23" ht="21.75" customHeight="1" x14ac:dyDescent="0.2">
      <c r="A115" s="7" t="s">
        <v>291</v>
      </c>
      <c r="C115" s="20">
        <v>24875000</v>
      </c>
      <c r="D115" s="16"/>
      <c r="E115" s="20">
        <v>24385019414000</v>
      </c>
      <c r="F115" s="16"/>
      <c r="G115" s="20">
        <v>24385019414000</v>
      </c>
      <c r="H115" s="16"/>
      <c r="I115" s="101">
        <v>0</v>
      </c>
      <c r="J115" s="16"/>
      <c r="K115" s="20">
        <v>24875000</v>
      </c>
      <c r="L115" s="16"/>
      <c r="M115" s="20">
        <v>24385019414000</v>
      </c>
      <c r="N115" s="16"/>
      <c r="O115" s="20">
        <v>23526078750000</v>
      </c>
      <c r="P115" s="16"/>
      <c r="Q115" s="43">
        <v>858940663999</v>
      </c>
      <c r="S115" s="31"/>
    </row>
    <row r="116" spans="1:23" ht="21.75" customHeight="1" x14ac:dyDescent="0.2">
      <c r="A116" s="7" t="s">
        <v>296</v>
      </c>
      <c r="C116" s="20">
        <v>4400014</v>
      </c>
      <c r="D116" s="16"/>
      <c r="E116" s="20">
        <v>3870078737147</v>
      </c>
      <c r="F116" s="16"/>
      <c r="G116" s="20">
        <v>3870078737147</v>
      </c>
      <c r="H116" s="16"/>
      <c r="I116" s="101">
        <v>0</v>
      </c>
      <c r="J116" s="16"/>
      <c r="K116" s="20">
        <v>4400014</v>
      </c>
      <c r="L116" s="16"/>
      <c r="M116" s="20">
        <v>3870078737147</v>
      </c>
      <c r="N116" s="16"/>
      <c r="O116" s="20">
        <v>3890147068776</v>
      </c>
      <c r="P116" s="16"/>
      <c r="Q116" s="43">
        <v>-20068331628</v>
      </c>
      <c r="S116" s="31"/>
    </row>
    <row r="117" spans="1:23" ht="21.75" customHeight="1" x14ac:dyDescent="0.2">
      <c r="A117" s="7" t="s">
        <v>299</v>
      </c>
      <c r="C117" s="20">
        <v>5000</v>
      </c>
      <c r="D117" s="16"/>
      <c r="E117" s="20">
        <v>4998293895</v>
      </c>
      <c r="F117" s="16"/>
      <c r="G117" s="20">
        <v>4998293895</v>
      </c>
      <c r="H117" s="16"/>
      <c r="I117" s="101">
        <v>0</v>
      </c>
      <c r="J117" s="16"/>
      <c r="K117" s="20">
        <v>5000</v>
      </c>
      <c r="L117" s="16"/>
      <c r="M117" s="20">
        <v>4998293895</v>
      </c>
      <c r="N117" s="16"/>
      <c r="O117" s="20">
        <v>4788119330</v>
      </c>
      <c r="P117" s="16"/>
      <c r="Q117" s="43">
        <v>210174564</v>
      </c>
      <c r="S117" s="31"/>
    </row>
    <row r="118" spans="1:23" ht="21.75" customHeight="1" x14ac:dyDescent="0.2">
      <c r="A118" s="7" t="s">
        <v>307</v>
      </c>
      <c r="C118" s="20">
        <v>1290000</v>
      </c>
      <c r="D118" s="16"/>
      <c r="E118" s="20">
        <v>1194710419481</v>
      </c>
      <c r="F118" s="16"/>
      <c r="G118" s="20">
        <v>1194710419481</v>
      </c>
      <c r="H118" s="16"/>
      <c r="I118" s="101">
        <v>0</v>
      </c>
      <c r="J118" s="16"/>
      <c r="K118" s="20">
        <v>1290000</v>
      </c>
      <c r="L118" s="16"/>
      <c r="M118" s="20">
        <v>1194710419481</v>
      </c>
      <c r="N118" s="16"/>
      <c r="O118" s="20">
        <v>1103543600413</v>
      </c>
      <c r="P118" s="16"/>
      <c r="Q118" s="43">
        <v>91166819068</v>
      </c>
      <c r="S118" s="31"/>
    </row>
    <row r="119" spans="1:23" ht="21.75" customHeight="1" x14ac:dyDescent="0.2">
      <c r="A119" s="7" t="s">
        <v>310</v>
      </c>
      <c r="C119" s="20">
        <v>1200000</v>
      </c>
      <c r="D119" s="16"/>
      <c r="E119" s="20">
        <v>1186164968625</v>
      </c>
      <c r="F119" s="16"/>
      <c r="G119" s="20">
        <v>1186164968625</v>
      </c>
      <c r="H119" s="16"/>
      <c r="I119" s="101">
        <v>0</v>
      </c>
      <c r="J119" s="16"/>
      <c r="K119" s="20">
        <v>1200000</v>
      </c>
      <c r="L119" s="16"/>
      <c r="M119" s="20">
        <v>1186164968625</v>
      </c>
      <c r="N119" s="16"/>
      <c r="O119" s="20">
        <v>1030861868875</v>
      </c>
      <c r="P119" s="16"/>
      <c r="Q119" s="43">
        <v>155303099749</v>
      </c>
      <c r="S119" s="31"/>
    </row>
    <row r="120" spans="1:23" ht="21.75" customHeight="1" x14ac:dyDescent="0.2">
      <c r="A120" s="7" t="s">
        <v>313</v>
      </c>
      <c r="C120" s="20">
        <v>1200000</v>
      </c>
      <c r="D120" s="16"/>
      <c r="E120" s="20">
        <v>1110518682000</v>
      </c>
      <c r="F120" s="16"/>
      <c r="G120" s="20">
        <v>1110518682000</v>
      </c>
      <c r="H120" s="16"/>
      <c r="I120" s="101">
        <v>0</v>
      </c>
      <c r="J120" s="16"/>
      <c r="K120" s="20">
        <v>1200000</v>
      </c>
      <c r="L120" s="16"/>
      <c r="M120" s="20">
        <v>1110518682000</v>
      </c>
      <c r="N120" s="16"/>
      <c r="O120" s="20">
        <v>1024321834812</v>
      </c>
      <c r="P120" s="16"/>
      <c r="Q120" s="43">
        <v>86196847187</v>
      </c>
      <c r="S120" s="31"/>
    </row>
    <row r="121" spans="1:23" ht="21.75" customHeight="1" x14ac:dyDescent="0.2">
      <c r="A121" s="7" t="s">
        <v>317</v>
      </c>
      <c r="C121" s="20">
        <v>490000</v>
      </c>
      <c r="D121" s="16"/>
      <c r="E121" s="20">
        <v>440920068750</v>
      </c>
      <c r="F121" s="16"/>
      <c r="G121" s="20">
        <v>440920068750</v>
      </c>
      <c r="H121" s="16"/>
      <c r="I121" s="101">
        <v>0</v>
      </c>
      <c r="J121" s="16"/>
      <c r="K121" s="20">
        <v>490000</v>
      </c>
      <c r="L121" s="16"/>
      <c r="M121" s="20">
        <v>440920068750</v>
      </c>
      <c r="N121" s="16"/>
      <c r="O121" s="20">
        <v>489911187500</v>
      </c>
      <c r="P121" s="16"/>
      <c r="Q121" s="43">
        <v>-48991118750</v>
      </c>
      <c r="S121" s="31"/>
    </row>
    <row r="122" spans="1:23" ht="21.75" customHeight="1" x14ac:dyDescent="0.2">
      <c r="A122" s="7" t="s">
        <v>323</v>
      </c>
      <c r="C122" s="20">
        <v>1500000</v>
      </c>
      <c r="D122" s="16"/>
      <c r="E122" s="20">
        <v>1349755312500</v>
      </c>
      <c r="F122" s="16"/>
      <c r="G122" s="20">
        <v>1349755312500</v>
      </c>
      <c r="H122" s="16"/>
      <c r="I122" s="101">
        <v>0</v>
      </c>
      <c r="J122" s="16"/>
      <c r="K122" s="20">
        <v>1500000</v>
      </c>
      <c r="L122" s="16"/>
      <c r="M122" s="20">
        <v>1349755312500</v>
      </c>
      <c r="N122" s="16"/>
      <c r="O122" s="20">
        <v>1499728125000</v>
      </c>
      <c r="P122" s="16"/>
      <c r="Q122" s="43">
        <v>-149972812500</v>
      </c>
      <c r="S122" s="31"/>
      <c r="W122" s="31"/>
    </row>
    <row r="123" spans="1:23" ht="21.75" customHeight="1" x14ac:dyDescent="0.2">
      <c r="A123" s="7" t="s">
        <v>329</v>
      </c>
      <c r="C123" s="20">
        <v>4996999</v>
      </c>
      <c r="D123" s="16"/>
      <c r="E123" s="20">
        <v>4996093293931</v>
      </c>
      <c r="F123" s="16"/>
      <c r="G123" s="20">
        <v>4996093293931</v>
      </c>
      <c r="H123" s="16"/>
      <c r="I123" s="101">
        <v>0</v>
      </c>
      <c r="J123" s="16"/>
      <c r="K123" s="20">
        <v>4996999</v>
      </c>
      <c r="L123" s="16"/>
      <c r="M123" s="20">
        <v>4996093293931</v>
      </c>
      <c r="N123" s="16"/>
      <c r="O123" s="20">
        <v>4996138755198</v>
      </c>
      <c r="P123" s="16"/>
      <c r="Q123" s="43">
        <v>-45461266</v>
      </c>
      <c r="S123" s="31"/>
    </row>
    <row r="124" spans="1:23" ht="21.75" customHeight="1" x14ac:dyDescent="0.2">
      <c r="A124" s="7" t="s">
        <v>332</v>
      </c>
      <c r="C124" s="20">
        <v>15999999</v>
      </c>
      <c r="D124" s="16"/>
      <c r="E124" s="20">
        <v>15997099000181</v>
      </c>
      <c r="F124" s="16"/>
      <c r="G124" s="20">
        <v>15997099000181</v>
      </c>
      <c r="H124" s="16"/>
      <c r="I124" s="101">
        <v>0</v>
      </c>
      <c r="J124" s="16"/>
      <c r="K124" s="20">
        <v>15999999</v>
      </c>
      <c r="L124" s="16"/>
      <c r="M124" s="20">
        <v>15997099000181</v>
      </c>
      <c r="N124" s="16"/>
      <c r="O124" s="20">
        <v>16000624000000</v>
      </c>
      <c r="P124" s="16"/>
      <c r="Q124" s="43">
        <v>-3524999818</v>
      </c>
      <c r="S124" s="31"/>
      <c r="V124" s="31"/>
    </row>
    <row r="125" spans="1:23" ht="21.75" customHeight="1" x14ac:dyDescent="0.2">
      <c r="A125" s="7" t="s">
        <v>335</v>
      </c>
      <c r="C125" s="20">
        <v>5997990</v>
      </c>
      <c r="D125" s="16"/>
      <c r="E125" s="20">
        <v>5996902864312</v>
      </c>
      <c r="F125" s="16"/>
      <c r="G125" s="20">
        <v>5996902864312</v>
      </c>
      <c r="H125" s="16"/>
      <c r="I125" s="101">
        <v>0</v>
      </c>
      <c r="J125" s="16"/>
      <c r="K125" s="20">
        <v>5997990</v>
      </c>
      <c r="L125" s="16"/>
      <c r="M125" s="20">
        <v>5996902864312</v>
      </c>
      <c r="N125" s="16"/>
      <c r="O125" s="20">
        <v>5996950702369</v>
      </c>
      <c r="P125" s="16"/>
      <c r="Q125" s="43">
        <v>-47838056</v>
      </c>
      <c r="S125" s="31"/>
      <c r="V125" s="7"/>
      <c r="W125" s="20"/>
    </row>
    <row r="126" spans="1:23" ht="21.75" customHeight="1" x14ac:dyDescent="0.2">
      <c r="A126" s="7" t="s">
        <v>277</v>
      </c>
      <c r="C126" s="20">
        <v>5000</v>
      </c>
      <c r="D126" s="16"/>
      <c r="E126" s="20">
        <v>4628410948</v>
      </c>
      <c r="F126" s="16"/>
      <c r="G126" s="20">
        <v>4579669784</v>
      </c>
      <c r="H126" s="16"/>
      <c r="I126" s="101">
        <v>48741164</v>
      </c>
      <c r="J126" s="16"/>
      <c r="K126" s="20">
        <v>5000</v>
      </c>
      <c r="L126" s="16"/>
      <c r="M126" s="20">
        <v>4628410948</v>
      </c>
      <c r="N126" s="16"/>
      <c r="O126" s="20">
        <v>4468059688</v>
      </c>
      <c r="P126" s="16"/>
      <c r="Q126" s="43">
        <v>160351260</v>
      </c>
      <c r="S126" s="31"/>
      <c r="V126" s="7"/>
      <c r="W126" s="20"/>
    </row>
    <row r="127" spans="1:23" ht="21.75" customHeight="1" x14ac:dyDescent="0.2">
      <c r="A127" s="7" t="s">
        <v>288</v>
      </c>
      <c r="C127" s="20">
        <v>5000</v>
      </c>
      <c r="D127" s="16"/>
      <c r="E127" s="20">
        <v>4867617584</v>
      </c>
      <c r="F127" s="16"/>
      <c r="G127" s="20">
        <v>4811927680</v>
      </c>
      <c r="H127" s="16"/>
      <c r="I127" s="101">
        <v>55689904</v>
      </c>
      <c r="J127" s="16"/>
      <c r="K127" s="20">
        <v>5000</v>
      </c>
      <c r="L127" s="16"/>
      <c r="M127" s="20">
        <v>4867617584</v>
      </c>
      <c r="N127" s="16"/>
      <c r="O127" s="20">
        <v>4653843355</v>
      </c>
      <c r="P127" s="16"/>
      <c r="Q127" s="43">
        <v>213774229</v>
      </c>
      <c r="S127" s="31"/>
      <c r="V127" s="7"/>
      <c r="W127" s="20"/>
    </row>
    <row r="128" spans="1:23" ht="21.75" customHeight="1" x14ac:dyDescent="0.2">
      <c r="A128" s="87" t="s">
        <v>63</v>
      </c>
      <c r="C128" s="73">
        <v>13650645</v>
      </c>
      <c r="D128" s="16"/>
      <c r="E128" s="73">
        <v>145192833186</v>
      </c>
      <c r="F128" s="16"/>
      <c r="G128" s="73">
        <v>143652199978</v>
      </c>
      <c r="H128" s="16"/>
      <c r="I128" s="102">
        <v>1540633208</v>
      </c>
      <c r="J128" s="16"/>
      <c r="K128" s="73">
        <v>13650645</v>
      </c>
      <c r="L128" s="16"/>
      <c r="M128" s="73">
        <v>145192833186</v>
      </c>
      <c r="N128" s="16"/>
      <c r="O128" s="73">
        <v>145637426517</v>
      </c>
      <c r="P128" s="16"/>
      <c r="Q128" s="43">
        <v>-444593330</v>
      </c>
      <c r="S128" s="31"/>
      <c r="V128" s="7"/>
      <c r="W128" s="20"/>
    </row>
    <row r="129" spans="1:23" ht="21.75" customHeight="1" x14ac:dyDescent="0.2">
      <c r="A129" s="7" t="s">
        <v>60</v>
      </c>
      <c r="C129" s="20">
        <v>31686701</v>
      </c>
      <c r="D129" s="16"/>
      <c r="E129" s="20">
        <v>418610614565</v>
      </c>
      <c r="F129" s="16"/>
      <c r="G129" s="20">
        <v>416333571835</v>
      </c>
      <c r="H129" s="16"/>
      <c r="I129" s="101">
        <v>2277042730</v>
      </c>
      <c r="J129" s="16"/>
      <c r="K129" s="20">
        <v>31686701</v>
      </c>
      <c r="L129" s="16"/>
      <c r="M129" s="20">
        <v>418610614565</v>
      </c>
      <c r="N129" s="16"/>
      <c r="O129" s="20">
        <v>584936661490</v>
      </c>
      <c r="P129" s="16"/>
      <c r="Q129" s="43">
        <v>-166326046924</v>
      </c>
      <c r="S129" s="31"/>
      <c r="V129" s="7"/>
      <c r="W129" s="20"/>
    </row>
    <row r="130" spans="1:23" ht="21.75" customHeight="1" x14ac:dyDescent="0.2">
      <c r="A130" s="7" t="s">
        <v>283</v>
      </c>
      <c r="C130" s="20">
        <v>571150</v>
      </c>
      <c r="D130" s="16"/>
      <c r="E130" s="20">
        <v>565775720060</v>
      </c>
      <c r="F130" s="16"/>
      <c r="G130" s="20">
        <v>557598334480</v>
      </c>
      <c r="H130" s="16"/>
      <c r="I130" s="101">
        <v>8177385580</v>
      </c>
      <c r="J130" s="16"/>
      <c r="K130" s="20">
        <v>571150</v>
      </c>
      <c r="L130" s="16"/>
      <c r="M130" s="20">
        <v>565775720060</v>
      </c>
      <c r="N130" s="16"/>
      <c r="O130" s="20">
        <v>532490314179</v>
      </c>
      <c r="P130" s="16"/>
      <c r="Q130" s="43">
        <v>33285405881</v>
      </c>
      <c r="S130" s="31"/>
      <c r="V130" s="7"/>
      <c r="W130" s="20"/>
    </row>
    <row r="131" spans="1:23" ht="21.75" customHeight="1" x14ac:dyDescent="0.2">
      <c r="A131" s="7" t="s">
        <v>326</v>
      </c>
      <c r="C131" s="20">
        <v>1000000</v>
      </c>
      <c r="D131" s="16"/>
      <c r="E131" s="20">
        <v>999818750000</v>
      </c>
      <c r="F131" s="16"/>
      <c r="G131" s="20">
        <v>899836875000</v>
      </c>
      <c r="H131" s="16"/>
      <c r="I131" s="101">
        <v>99981874999</v>
      </c>
      <c r="J131" s="16"/>
      <c r="K131" s="20">
        <v>1000000</v>
      </c>
      <c r="L131" s="16"/>
      <c r="M131" s="20">
        <v>999818750000</v>
      </c>
      <c r="N131" s="16"/>
      <c r="O131" s="20">
        <v>1000000000000</v>
      </c>
      <c r="P131" s="16"/>
      <c r="Q131" s="43">
        <v>-181250000</v>
      </c>
      <c r="S131" s="31"/>
      <c r="V131" s="7"/>
      <c r="W131" s="20"/>
    </row>
    <row r="132" spans="1:23" ht="21.75" customHeight="1" x14ac:dyDescent="0.2">
      <c r="A132" s="7" t="s">
        <v>339</v>
      </c>
      <c r="C132" s="20">
        <v>10500000</v>
      </c>
      <c r="D132" s="16"/>
      <c r="E132" s="20">
        <v>10209399210937</v>
      </c>
      <c r="F132" s="16"/>
      <c r="G132" s="20">
        <v>10108255000000</v>
      </c>
      <c r="H132" s="16"/>
      <c r="I132" s="101">
        <v>101144210937</v>
      </c>
      <c r="J132" s="16"/>
      <c r="K132" s="20">
        <v>10500000</v>
      </c>
      <c r="L132" s="16"/>
      <c r="M132" s="20">
        <v>10209399210937</v>
      </c>
      <c r="N132" s="16"/>
      <c r="O132" s="20">
        <v>10108255000000</v>
      </c>
      <c r="P132" s="16"/>
      <c r="Q132" s="43">
        <v>101144210937</v>
      </c>
      <c r="S132" s="31"/>
      <c r="V132" s="7"/>
      <c r="W132" s="20"/>
    </row>
    <row r="133" spans="1:23" ht="21.75" customHeight="1" x14ac:dyDescent="0.2">
      <c r="A133" s="7" t="s">
        <v>262</v>
      </c>
      <c r="C133" s="20">
        <v>1999977</v>
      </c>
      <c r="D133" s="16"/>
      <c r="E133" s="20">
        <v>1999614504168</v>
      </c>
      <c r="F133" s="16"/>
      <c r="G133" s="20">
        <v>1799653053751</v>
      </c>
      <c r="H133" s="16"/>
      <c r="I133" s="101">
        <v>199961450417</v>
      </c>
      <c r="J133" s="16"/>
      <c r="K133" s="20">
        <v>1999977</v>
      </c>
      <c r="L133" s="16"/>
      <c r="M133" s="20">
        <v>1999614504168</v>
      </c>
      <c r="N133" s="16"/>
      <c r="O133" s="20">
        <v>2000172870722</v>
      </c>
      <c r="P133" s="16"/>
      <c r="Q133" s="43">
        <v>-558366553</v>
      </c>
      <c r="S133" s="31"/>
      <c r="V133" s="7"/>
      <c r="W133" s="20"/>
    </row>
    <row r="134" spans="1:23" ht="21.75" customHeight="1" x14ac:dyDescent="0.2">
      <c r="A134" s="7" t="s">
        <v>302</v>
      </c>
      <c r="C134" s="20">
        <v>26358740</v>
      </c>
      <c r="D134" s="16"/>
      <c r="E134" s="20">
        <v>25639770095211</v>
      </c>
      <c r="F134" s="16"/>
      <c r="G134" s="20">
        <v>25324049624720</v>
      </c>
      <c r="H134" s="16"/>
      <c r="I134" s="101">
        <v>315720470491</v>
      </c>
      <c r="J134" s="16"/>
      <c r="K134" s="20">
        <v>26358740</v>
      </c>
      <c r="L134" s="16"/>
      <c r="M134" s="20">
        <v>25639770095211</v>
      </c>
      <c r="N134" s="16"/>
      <c r="O134" s="20">
        <v>24941653463959</v>
      </c>
      <c r="P134" s="16"/>
      <c r="Q134" s="43">
        <v>698116631252</v>
      </c>
      <c r="S134" s="31"/>
      <c r="V134" s="7"/>
      <c r="W134" s="20"/>
    </row>
    <row r="135" spans="1:23" ht="21.75" customHeight="1" x14ac:dyDescent="0.2">
      <c r="A135" s="7" t="s">
        <v>293</v>
      </c>
      <c r="C135" s="20">
        <v>15811025</v>
      </c>
      <c r="D135" s="16"/>
      <c r="E135" s="20">
        <v>15239065518656</v>
      </c>
      <c r="F135" s="16"/>
      <c r="G135" s="20">
        <v>14812087137267</v>
      </c>
      <c r="H135" s="16"/>
      <c r="I135" s="101">
        <v>426978381389</v>
      </c>
      <c r="J135" s="16"/>
      <c r="K135" s="20">
        <v>15811025</v>
      </c>
      <c r="L135" s="16"/>
      <c r="M135" s="20">
        <v>15239065518656</v>
      </c>
      <c r="N135" s="16"/>
      <c r="O135" s="20">
        <v>14859669696615</v>
      </c>
      <c r="P135" s="16"/>
      <c r="Q135" s="43">
        <v>379395822041</v>
      </c>
      <c r="S135" s="31"/>
      <c r="V135" s="7"/>
      <c r="W135" s="20"/>
    </row>
    <row r="136" spans="1:23" ht="21.75" customHeight="1" x14ac:dyDescent="0.2">
      <c r="A136" s="50" t="s">
        <v>315</v>
      </c>
      <c r="C136" s="22">
        <v>10363003</v>
      </c>
      <c r="D136" s="16"/>
      <c r="E136" s="22">
        <v>10361124705706</v>
      </c>
      <c r="F136" s="16"/>
      <c r="G136" s="22">
        <v>9437119604451</v>
      </c>
      <c r="H136" s="16"/>
      <c r="I136" s="82">
        <v>924005101255</v>
      </c>
      <c r="J136" s="16"/>
      <c r="K136" s="22">
        <v>10363003</v>
      </c>
      <c r="L136" s="16"/>
      <c r="M136" s="22">
        <v>10361124705706</v>
      </c>
      <c r="N136" s="16"/>
      <c r="O136" s="22">
        <v>9386030801842</v>
      </c>
      <c r="P136" s="16"/>
      <c r="Q136" s="43">
        <v>975093903864</v>
      </c>
      <c r="S136" s="31"/>
      <c r="V136" s="7"/>
      <c r="W136" s="20"/>
    </row>
    <row r="137" spans="1:23" ht="21.75" customHeight="1" thickBot="1" x14ac:dyDescent="0.25">
      <c r="A137" s="12" t="s">
        <v>65</v>
      </c>
      <c r="C137" s="24">
        <v>7783352962</v>
      </c>
      <c r="D137" s="16"/>
      <c r="E137" s="24">
        <f>SUM(E8:E136)</f>
        <v>368868347762883</v>
      </c>
      <c r="F137" s="16"/>
      <c r="G137" s="24">
        <f>SUM(G8:G136)</f>
        <v>368818420887908</v>
      </c>
      <c r="H137" s="16"/>
      <c r="I137" s="85">
        <f>SUM(I8:I136)</f>
        <v>49926875003</v>
      </c>
      <c r="J137" s="16"/>
      <c r="K137" s="24">
        <v>7783352962</v>
      </c>
      <c r="L137" s="16"/>
      <c r="M137" s="24">
        <v>368406805752303</v>
      </c>
      <c r="N137" s="16"/>
      <c r="O137" s="24">
        <v>375428806057898</v>
      </c>
      <c r="P137" s="16"/>
      <c r="Q137" s="24">
        <f>SUM(Q8:Q136)</f>
        <v>-6560458295015</v>
      </c>
      <c r="V137" s="31"/>
    </row>
    <row r="138" spans="1:23" ht="19.5" thickTop="1" x14ac:dyDescent="0.2">
      <c r="I138" s="101"/>
      <c r="K138" s="31"/>
      <c r="V138" s="31"/>
    </row>
    <row r="139" spans="1:23" x14ac:dyDescent="0.2">
      <c r="E139" s="31"/>
      <c r="G139" s="31"/>
      <c r="I139" s="57"/>
    </row>
    <row r="140" spans="1:23" ht="18.75" x14ac:dyDescent="0.2">
      <c r="E140" s="20"/>
      <c r="G140" s="20"/>
      <c r="H140" s="20"/>
      <c r="I140" s="101"/>
      <c r="J140" s="20"/>
      <c r="K140" s="20"/>
      <c r="L140" s="20"/>
      <c r="M140" s="20"/>
      <c r="N140" s="20"/>
      <c r="O140" s="20"/>
    </row>
    <row r="141" spans="1:23" ht="18.75" hidden="1" x14ac:dyDescent="0.2">
      <c r="C141" s="20" t="s">
        <v>843</v>
      </c>
      <c r="E141" s="20" t="s">
        <v>531</v>
      </c>
      <c r="H141" s="20"/>
      <c r="I141" s="101" t="s">
        <v>94</v>
      </c>
      <c r="J141" s="20"/>
      <c r="K141" s="20"/>
      <c r="L141" s="20"/>
      <c r="M141" s="20"/>
      <c r="N141" s="20"/>
      <c r="O141" s="20"/>
    </row>
    <row r="142" spans="1:23" ht="18.75" hidden="1" x14ac:dyDescent="0.2">
      <c r="A142" s="35" t="s">
        <v>844</v>
      </c>
      <c r="C142" s="20">
        <v>356239928368</v>
      </c>
      <c r="E142" s="20">
        <v>4501640309</v>
      </c>
      <c r="G142" s="20" t="s">
        <v>19</v>
      </c>
      <c r="H142" s="20"/>
      <c r="I142" s="101">
        <v>146217606</v>
      </c>
      <c r="J142" s="20"/>
      <c r="K142" s="20" t="s">
        <v>848</v>
      </c>
      <c r="L142" s="20"/>
      <c r="M142" s="20"/>
      <c r="N142" s="20"/>
      <c r="O142" s="20"/>
    </row>
    <row r="143" spans="1:23" ht="18.75" hidden="1" x14ac:dyDescent="0.2">
      <c r="A143" s="35" t="s">
        <v>845</v>
      </c>
      <c r="C143" s="20">
        <v>149972812500</v>
      </c>
      <c r="E143" s="20">
        <v>-502964019998</v>
      </c>
      <c r="G143" s="20" t="s">
        <v>20</v>
      </c>
      <c r="H143" s="20"/>
      <c r="I143" s="101"/>
      <c r="J143" s="20"/>
      <c r="K143" s="20"/>
      <c r="L143" s="20"/>
      <c r="M143" s="20"/>
      <c r="N143" s="20"/>
      <c r="O143" s="20"/>
    </row>
    <row r="144" spans="1:23" ht="18.75" hidden="1" x14ac:dyDescent="0.2">
      <c r="A144" s="35" t="s">
        <v>846</v>
      </c>
      <c r="C144" s="20">
        <v>562021236925</v>
      </c>
      <c r="E144" s="20">
        <v>2803631052</v>
      </c>
      <c r="G144" s="20" t="s">
        <v>849</v>
      </c>
      <c r="H144" s="20"/>
      <c r="I144" s="101"/>
      <c r="J144" s="20"/>
      <c r="K144" s="20"/>
      <c r="L144" s="20"/>
      <c r="M144" s="20"/>
      <c r="N144" s="20"/>
      <c r="O144" s="20"/>
    </row>
    <row r="145" spans="1:15" ht="18.75" hidden="1" x14ac:dyDescent="0.2">
      <c r="A145" s="35" t="s">
        <v>847</v>
      </c>
      <c r="C145" s="20">
        <v>-314725086484</v>
      </c>
      <c r="E145" s="20">
        <v>-2509127057</v>
      </c>
      <c r="G145" s="20" t="s">
        <v>850</v>
      </c>
      <c r="H145" s="20"/>
      <c r="I145" s="101"/>
      <c r="J145" s="20"/>
      <c r="K145" s="20"/>
      <c r="L145" s="20"/>
      <c r="M145" s="20"/>
      <c r="N145" s="20"/>
      <c r="O145" s="20"/>
    </row>
    <row r="146" spans="1:15" ht="18.75" hidden="1" x14ac:dyDescent="0.2">
      <c r="C146" s="20">
        <f>SUM(C142:C145)</f>
        <v>753508891309</v>
      </c>
      <c r="E146" s="20">
        <v>2425502956</v>
      </c>
      <c r="G146" s="20" t="s">
        <v>851</v>
      </c>
      <c r="H146" s="20"/>
      <c r="I146" s="101"/>
      <c r="J146" s="20"/>
      <c r="K146" s="20"/>
      <c r="L146" s="20"/>
      <c r="M146" s="20"/>
      <c r="N146" s="20"/>
      <c r="O146" s="20"/>
    </row>
    <row r="147" spans="1:15" ht="18.75" hidden="1" x14ac:dyDescent="0.2">
      <c r="E147" s="20">
        <f>SUM(E142:E146)</f>
        <v>-495742372738</v>
      </c>
      <c r="G147" s="20"/>
      <c r="H147" s="20"/>
      <c r="I147" s="101"/>
      <c r="J147" s="20"/>
      <c r="K147" s="20"/>
      <c r="L147" s="20"/>
      <c r="M147" s="20"/>
      <c r="N147" s="20"/>
      <c r="O147" s="20"/>
    </row>
    <row r="148" spans="1:15" ht="18.75" hidden="1" x14ac:dyDescent="0.2">
      <c r="G148" s="20"/>
      <c r="H148" s="20"/>
      <c r="I148" s="101"/>
      <c r="J148" s="20"/>
      <c r="K148" s="20"/>
      <c r="L148" s="20"/>
      <c r="M148" s="20"/>
      <c r="N148" s="20"/>
      <c r="O148" s="20"/>
    </row>
    <row r="149" spans="1:15" ht="18.75" hidden="1" x14ac:dyDescent="0.2">
      <c r="E149" s="20"/>
      <c r="G149" s="20">
        <v>-411615135577</v>
      </c>
      <c r="H149" s="20"/>
      <c r="I149" s="101"/>
      <c r="J149" s="20"/>
      <c r="K149" s="20"/>
      <c r="L149" s="20"/>
      <c r="M149" s="20"/>
      <c r="N149" s="20"/>
      <c r="O149" s="20"/>
    </row>
    <row r="150" spans="1:15" ht="18.75" hidden="1" x14ac:dyDescent="0.2">
      <c r="E150" s="20"/>
      <c r="G150" s="20"/>
      <c r="H150" s="20"/>
      <c r="I150" s="101"/>
      <c r="J150" s="20"/>
      <c r="K150" s="20"/>
      <c r="L150" s="20"/>
      <c r="M150" s="20"/>
      <c r="N150" s="20"/>
      <c r="O150" s="20"/>
    </row>
    <row r="151" spans="1:15" ht="18.75" hidden="1" x14ac:dyDescent="0.2">
      <c r="E151" s="20"/>
      <c r="G151" s="20"/>
      <c r="H151" s="20"/>
      <c r="I151" s="101">
        <v>-91557664040</v>
      </c>
      <c r="J151" s="20"/>
      <c r="K151" s="20"/>
      <c r="L151" s="20"/>
      <c r="M151" s="20"/>
      <c r="N151" s="20"/>
      <c r="O151" s="20"/>
    </row>
    <row r="152" spans="1:15" ht="18.75" hidden="1" x14ac:dyDescent="0.2">
      <c r="E152" s="20"/>
      <c r="G152" s="20"/>
      <c r="H152" s="20"/>
      <c r="I152" s="101">
        <f>I137+I151</f>
        <v>-41630789037</v>
      </c>
      <c r="J152" s="20"/>
      <c r="K152" s="20"/>
      <c r="L152" s="20"/>
      <c r="M152" s="20"/>
      <c r="N152" s="20"/>
      <c r="O152" s="20"/>
    </row>
    <row r="153" spans="1:15" ht="18.75" hidden="1" x14ac:dyDescent="0.2">
      <c r="E153" s="20"/>
      <c r="G153" s="20"/>
      <c r="H153" s="20"/>
      <c r="I153" s="101"/>
      <c r="J153" s="20"/>
      <c r="K153" s="20"/>
      <c r="L153" s="20"/>
      <c r="M153" s="20"/>
      <c r="N153" s="20"/>
      <c r="O153" s="20"/>
    </row>
    <row r="154" spans="1:15" ht="18.75" hidden="1" x14ac:dyDescent="0.2">
      <c r="G154" s="20"/>
      <c r="H154" s="20"/>
      <c r="I154" s="101"/>
      <c r="J154" s="20"/>
      <c r="K154" s="20"/>
      <c r="L154" s="20"/>
      <c r="M154" s="20"/>
      <c r="N154" s="20"/>
      <c r="O154" s="20"/>
    </row>
    <row r="155" spans="1:15" ht="18.75" hidden="1" x14ac:dyDescent="0.2">
      <c r="G155" s="20"/>
      <c r="H155" s="20"/>
      <c r="I155" s="101"/>
      <c r="J155" s="20"/>
      <c r="K155" s="20"/>
      <c r="L155" s="20"/>
      <c r="M155" s="20"/>
      <c r="N155" s="20"/>
      <c r="O155" s="20"/>
    </row>
    <row r="156" spans="1:15" ht="18.75" hidden="1" x14ac:dyDescent="0.2">
      <c r="G156" s="20"/>
      <c r="H156" s="20"/>
      <c r="I156" s="102"/>
      <c r="J156" s="20"/>
      <c r="K156" s="20"/>
      <c r="L156" s="20"/>
      <c r="M156" s="20"/>
      <c r="N156" s="20"/>
      <c r="O156" s="20"/>
    </row>
    <row r="157" spans="1:15" ht="18.75" hidden="1" x14ac:dyDescent="0.2">
      <c r="G157" s="20"/>
      <c r="H157" s="20"/>
      <c r="I157" s="101"/>
      <c r="J157" s="20"/>
      <c r="K157" s="20"/>
      <c r="L157" s="20"/>
      <c r="M157" s="20"/>
      <c r="N157" s="20"/>
      <c r="O157" s="20"/>
    </row>
    <row r="158" spans="1:15" ht="18.75" hidden="1" x14ac:dyDescent="0.2">
      <c r="G158" s="20"/>
      <c r="H158" s="20"/>
      <c r="I158" s="101"/>
      <c r="J158" s="20"/>
      <c r="K158" s="20"/>
      <c r="L158" s="20"/>
      <c r="M158" s="20"/>
      <c r="N158" s="20"/>
      <c r="O158" s="20"/>
    </row>
    <row r="159" spans="1:15" ht="18.75" hidden="1" x14ac:dyDescent="0.2">
      <c r="G159" s="20"/>
      <c r="H159" s="20"/>
      <c r="I159" s="101"/>
      <c r="J159" s="20"/>
      <c r="K159" s="20"/>
      <c r="L159" s="20"/>
      <c r="M159" s="20"/>
      <c r="N159" s="20"/>
      <c r="O159" s="20"/>
    </row>
    <row r="160" spans="1:15" ht="18.75" hidden="1" x14ac:dyDescent="0.2">
      <c r="G160" s="20"/>
      <c r="H160" s="20"/>
      <c r="I160" s="101"/>
      <c r="J160" s="20"/>
      <c r="K160" s="20"/>
      <c r="L160" s="20"/>
      <c r="M160" s="20"/>
      <c r="N160" s="20"/>
      <c r="O160" s="20"/>
    </row>
    <row r="161" spans="7:15" ht="18.75" x14ac:dyDescent="0.2">
      <c r="G161" s="20"/>
      <c r="H161" s="20"/>
      <c r="I161" s="101"/>
      <c r="J161" s="20"/>
      <c r="K161" s="20"/>
      <c r="L161" s="20"/>
      <c r="M161" s="20"/>
      <c r="N161" s="20"/>
      <c r="O161" s="20"/>
    </row>
    <row r="162" spans="7:15" ht="18.75" x14ac:dyDescent="0.2">
      <c r="G162" s="20"/>
      <c r="H162" s="20"/>
      <c r="I162" s="101"/>
      <c r="J162" s="20"/>
      <c r="K162" s="20"/>
      <c r="L162" s="20"/>
      <c r="M162" s="20"/>
      <c r="N162" s="20"/>
      <c r="O162" s="20"/>
    </row>
    <row r="163" spans="7:15" ht="18.75" x14ac:dyDescent="0.2">
      <c r="G163" s="20"/>
      <c r="H163" s="20"/>
      <c r="I163" s="101"/>
      <c r="J163" s="20"/>
      <c r="K163" s="20"/>
      <c r="L163" s="20"/>
      <c r="M163" s="20"/>
      <c r="N163" s="20"/>
      <c r="O163" s="20"/>
    </row>
    <row r="164" spans="7:15" ht="18.75" x14ac:dyDescent="0.2">
      <c r="G164" s="20"/>
      <c r="H164" s="20"/>
      <c r="I164" s="101"/>
      <c r="J164" s="20"/>
      <c r="K164" s="20"/>
      <c r="L164" s="20"/>
      <c r="M164" s="20"/>
      <c r="N164" s="20"/>
      <c r="O164" s="20"/>
    </row>
    <row r="165" spans="7:15" ht="18.75" x14ac:dyDescent="0.2">
      <c r="G165" s="20"/>
      <c r="H165" s="20"/>
      <c r="I165" s="101"/>
      <c r="J165" s="20"/>
      <c r="K165" s="20"/>
      <c r="L165" s="20"/>
      <c r="M165" s="20"/>
      <c r="N165" s="20"/>
      <c r="O165" s="20"/>
    </row>
    <row r="166" spans="7:15" ht="18.75" x14ac:dyDescent="0.2">
      <c r="G166" s="20"/>
      <c r="H166" s="20"/>
      <c r="I166" s="101"/>
      <c r="J166" s="20"/>
      <c r="K166" s="20"/>
      <c r="L166" s="20"/>
      <c r="M166" s="20"/>
      <c r="N166" s="20"/>
      <c r="O166" s="20"/>
    </row>
    <row r="167" spans="7:15" ht="18.75" x14ac:dyDescent="0.2">
      <c r="G167" s="20"/>
      <c r="H167" s="20"/>
      <c r="I167" s="101"/>
      <c r="J167" s="20"/>
      <c r="K167" s="20"/>
      <c r="L167" s="20"/>
      <c r="M167" s="20"/>
      <c r="N167" s="20"/>
      <c r="O167" s="20"/>
    </row>
    <row r="168" spans="7:15" ht="18.75" x14ac:dyDescent="0.2">
      <c r="G168" s="20"/>
      <c r="H168" s="20"/>
      <c r="I168" s="101"/>
      <c r="J168" s="20"/>
      <c r="K168" s="20"/>
      <c r="L168" s="20"/>
      <c r="M168" s="20"/>
      <c r="N168" s="20"/>
      <c r="O168" s="20"/>
    </row>
    <row r="169" spans="7:15" ht="18.75" x14ac:dyDescent="0.2">
      <c r="G169" s="20"/>
      <c r="H169" s="20"/>
      <c r="I169" s="101"/>
      <c r="J169" s="20"/>
      <c r="K169" s="20"/>
      <c r="L169" s="20"/>
      <c r="M169" s="20"/>
      <c r="N169" s="20"/>
      <c r="O169" s="20"/>
    </row>
    <row r="170" spans="7:15" ht="18.75" x14ac:dyDescent="0.2">
      <c r="G170" s="20"/>
      <c r="H170" s="20"/>
      <c r="I170" s="101"/>
      <c r="J170" s="20"/>
      <c r="K170" s="20"/>
      <c r="L170" s="20"/>
      <c r="M170" s="20"/>
      <c r="N170" s="20"/>
      <c r="O170" s="20"/>
    </row>
    <row r="171" spans="7:15" ht="18.75" x14ac:dyDescent="0.2">
      <c r="G171" s="20"/>
      <c r="H171" s="20"/>
      <c r="I171" s="101"/>
      <c r="J171" s="20"/>
      <c r="K171" s="20"/>
      <c r="L171" s="20"/>
      <c r="M171" s="20"/>
      <c r="N171" s="20"/>
      <c r="O171" s="20"/>
    </row>
    <row r="172" spans="7:15" ht="18.75" x14ac:dyDescent="0.2">
      <c r="G172" s="20"/>
      <c r="H172" s="20"/>
      <c r="I172" s="101"/>
      <c r="J172" s="20"/>
      <c r="K172" s="20"/>
      <c r="L172" s="20"/>
      <c r="M172" s="20"/>
      <c r="N172" s="20"/>
      <c r="O172" s="20"/>
    </row>
    <row r="173" spans="7:15" ht="18.75" x14ac:dyDescent="0.2">
      <c r="G173" s="20"/>
      <c r="H173" s="20"/>
      <c r="I173" s="101"/>
      <c r="J173" s="20"/>
      <c r="K173" s="20"/>
      <c r="L173" s="20"/>
      <c r="M173" s="20"/>
      <c r="N173" s="20"/>
      <c r="O173" s="20"/>
    </row>
  </sheetData>
  <sortState xmlns:xlrd2="http://schemas.microsoft.com/office/spreadsheetml/2017/richdata2" ref="T96:U136">
    <sortCondition ref="U96:U136"/>
  </sortState>
  <mergeCells count="6">
    <mergeCell ref="A1:Q1"/>
    <mergeCell ref="A2:Q2"/>
    <mergeCell ref="A3:Q3"/>
    <mergeCell ref="A5:Q5"/>
    <mergeCell ref="C6:I6"/>
    <mergeCell ref="K6:Q6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24"/>
  <sheetViews>
    <sheetView rightToLeft="1" workbookViewId="0">
      <selection activeCell="S16" sqref="S16"/>
    </sheetView>
  </sheetViews>
  <sheetFormatPr defaultRowHeight="12.75" x14ac:dyDescent="0.2"/>
  <cols>
    <col min="1" max="1" width="5.140625" customWidth="1"/>
    <col min="2" max="2" width="24.710937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7.85546875" bestFit="1" customWidth="1"/>
    <col min="8" max="8" width="1.28515625" customWidth="1"/>
    <col min="9" max="9" width="17.85546875" bestFit="1" customWidth="1"/>
    <col min="10" max="10" width="1.28515625" customWidth="1"/>
    <col min="11" max="11" width="11" bestFit="1" customWidth="1"/>
    <col min="12" max="12" width="1.28515625" customWidth="1"/>
    <col min="13" max="13" width="16.140625" bestFit="1" customWidth="1"/>
    <col min="14" max="14" width="1.28515625" customWidth="1"/>
    <col min="15" max="15" width="10.7109375" bestFit="1" customWidth="1"/>
    <col min="16" max="16" width="1.28515625" customWidth="1"/>
    <col min="17" max="17" width="16.140625" bestFit="1" customWidth="1"/>
    <col min="18" max="18" width="1.28515625" customWidth="1"/>
    <col min="19" max="19" width="12" bestFit="1" customWidth="1"/>
    <col min="20" max="20" width="1.28515625" customWidth="1"/>
    <col min="21" max="21" width="22.28515625" bestFit="1" customWidth="1"/>
    <col min="22" max="22" width="1.28515625" customWidth="1"/>
    <col min="23" max="23" width="17.7109375" bestFit="1" customWidth="1"/>
    <col min="24" max="24" width="1.28515625" customWidth="1"/>
    <col min="25" max="25" width="18.7109375" bestFit="1" customWidth="1"/>
    <col min="26" max="26" width="1.28515625" customWidth="1"/>
    <col min="27" max="27" width="18.28515625" bestFit="1" customWidth="1"/>
    <col min="28" max="28" width="0.28515625" customWidth="1"/>
  </cols>
  <sheetData>
    <row r="1" spans="1:27" ht="29.1" customHeight="1" x14ac:dyDescent="0.2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</row>
    <row r="2" spans="1:27" ht="21.75" customHeight="1" x14ac:dyDescent="0.2">
      <c r="A2" s="111" t="s">
        <v>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</row>
    <row r="3" spans="1:27" ht="21.75" customHeight="1" x14ac:dyDescent="0.2">
      <c r="A3" s="111" t="s">
        <v>2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</row>
    <row r="4" spans="1:27" ht="14.45" customHeight="1" x14ac:dyDescent="0.2"/>
    <row r="5" spans="1:27" ht="14.45" customHeight="1" x14ac:dyDescent="0.2">
      <c r="A5" s="1" t="s">
        <v>90</v>
      </c>
      <c r="B5" s="112" t="s">
        <v>91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</row>
    <row r="6" spans="1:27" ht="14.45" customHeight="1" x14ac:dyDescent="0.2">
      <c r="E6" s="108" t="s">
        <v>7</v>
      </c>
      <c r="F6" s="108"/>
      <c r="G6" s="108"/>
      <c r="H6" s="108"/>
      <c r="I6" s="108"/>
      <c r="K6" s="108" t="s">
        <v>8</v>
      </c>
      <c r="L6" s="108"/>
      <c r="M6" s="108"/>
      <c r="N6" s="108"/>
      <c r="O6" s="108"/>
      <c r="P6" s="108"/>
      <c r="Q6" s="108"/>
      <c r="S6" s="108" t="s">
        <v>9</v>
      </c>
      <c r="T6" s="108"/>
      <c r="U6" s="108"/>
      <c r="V6" s="108"/>
      <c r="W6" s="108"/>
      <c r="X6" s="108"/>
      <c r="Y6" s="108"/>
      <c r="Z6" s="108"/>
      <c r="AA6" s="108"/>
    </row>
    <row r="7" spans="1:27" ht="14.45" customHeight="1" x14ac:dyDescent="0.2">
      <c r="E7" s="3"/>
      <c r="F7" s="3"/>
      <c r="G7" s="3"/>
      <c r="H7" s="3"/>
      <c r="I7" s="3"/>
      <c r="K7" s="107" t="s">
        <v>92</v>
      </c>
      <c r="L7" s="107"/>
      <c r="M7" s="107"/>
      <c r="N7" s="3"/>
      <c r="O7" s="107" t="s">
        <v>93</v>
      </c>
      <c r="P7" s="107"/>
      <c r="Q7" s="107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 x14ac:dyDescent="0.2">
      <c r="A8" s="108" t="s">
        <v>94</v>
      </c>
      <c r="B8" s="108"/>
      <c r="D8" s="108" t="s">
        <v>95</v>
      </c>
      <c r="E8" s="108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96</v>
      </c>
      <c r="W8" s="2" t="s">
        <v>14</v>
      </c>
      <c r="Y8" s="2" t="s">
        <v>15</v>
      </c>
      <c r="AA8" s="2" t="s">
        <v>18</v>
      </c>
    </row>
    <row r="9" spans="1:27" ht="21.75" customHeight="1" x14ac:dyDescent="0.2">
      <c r="A9" s="109" t="s">
        <v>97</v>
      </c>
      <c r="B9" s="109"/>
      <c r="D9" s="110">
        <v>12370000</v>
      </c>
      <c r="E9" s="110"/>
      <c r="F9" s="16"/>
      <c r="G9" s="18">
        <v>140718444264</v>
      </c>
      <c r="H9" s="16"/>
      <c r="I9" s="18">
        <v>169391308668.75</v>
      </c>
      <c r="J9" s="16"/>
      <c r="K9" s="18">
        <v>0</v>
      </c>
      <c r="L9" s="16"/>
      <c r="M9" s="18">
        <v>0</v>
      </c>
      <c r="N9" s="16"/>
      <c r="O9" s="18">
        <v>0</v>
      </c>
      <c r="P9" s="16"/>
      <c r="Q9" s="18">
        <v>0</v>
      </c>
      <c r="R9" s="16"/>
      <c r="S9" s="18">
        <v>12370000</v>
      </c>
      <c r="T9" s="16"/>
      <c r="U9" s="18">
        <v>14360</v>
      </c>
      <c r="V9" s="16"/>
      <c r="W9" s="18">
        <v>140718444264</v>
      </c>
      <c r="X9" s="16"/>
      <c r="Y9" s="18">
        <v>177422260575</v>
      </c>
      <c r="Z9" s="16"/>
      <c r="AA9" s="19">
        <f>Y9/602652363178870*100</f>
        <v>2.9440233112027179E-2</v>
      </c>
    </row>
    <row r="10" spans="1:27" ht="21.75" customHeight="1" x14ac:dyDescent="0.2">
      <c r="A10" s="103" t="s">
        <v>98</v>
      </c>
      <c r="B10" s="103"/>
      <c r="D10" s="104">
        <v>8000000</v>
      </c>
      <c r="E10" s="104"/>
      <c r="F10" s="16"/>
      <c r="G10" s="20">
        <v>999668674947</v>
      </c>
      <c r="H10" s="16"/>
      <c r="I10" s="20">
        <v>911236620000</v>
      </c>
      <c r="J10" s="16"/>
      <c r="K10" s="20">
        <v>0</v>
      </c>
      <c r="L10" s="16"/>
      <c r="M10" s="20">
        <v>0</v>
      </c>
      <c r="N10" s="16"/>
      <c r="O10" s="20">
        <v>0</v>
      </c>
      <c r="P10" s="16"/>
      <c r="Q10" s="20">
        <v>0</v>
      </c>
      <c r="R10" s="16"/>
      <c r="S10" s="20">
        <v>8000000</v>
      </c>
      <c r="T10" s="16"/>
      <c r="U10" s="20">
        <v>117380</v>
      </c>
      <c r="V10" s="16"/>
      <c r="W10" s="20">
        <v>999668674947</v>
      </c>
      <c r="X10" s="16"/>
      <c r="Y10" s="20">
        <v>937924890000</v>
      </c>
      <c r="Z10" s="16"/>
      <c r="AA10" s="21">
        <f t="shared" ref="AA10:AA21" si="0">Y10/602652363178870*100</f>
        <v>0.15563282371492496</v>
      </c>
    </row>
    <row r="11" spans="1:27" ht="21.75" customHeight="1" x14ac:dyDescent="0.2">
      <c r="A11" s="103" t="s">
        <v>99</v>
      </c>
      <c r="B11" s="103"/>
      <c r="D11" s="104">
        <v>10000000</v>
      </c>
      <c r="E11" s="104"/>
      <c r="F11" s="16"/>
      <c r="G11" s="20">
        <v>100116000000</v>
      </c>
      <c r="H11" s="16"/>
      <c r="I11" s="20">
        <v>98183268750</v>
      </c>
      <c r="J11" s="16"/>
      <c r="K11" s="20">
        <v>0</v>
      </c>
      <c r="L11" s="16"/>
      <c r="M11" s="20">
        <v>0</v>
      </c>
      <c r="N11" s="16"/>
      <c r="O11" s="20">
        <v>0</v>
      </c>
      <c r="P11" s="16"/>
      <c r="Q11" s="20">
        <v>0</v>
      </c>
      <c r="R11" s="16"/>
      <c r="S11" s="20">
        <v>10000000</v>
      </c>
      <c r="T11" s="16"/>
      <c r="U11" s="20">
        <v>10360</v>
      </c>
      <c r="V11" s="16"/>
      <c r="W11" s="20">
        <v>100116000000</v>
      </c>
      <c r="X11" s="16"/>
      <c r="Y11" s="20">
        <v>103476975000</v>
      </c>
      <c r="Z11" s="16"/>
      <c r="AA11" s="21">
        <f t="shared" si="0"/>
        <v>1.7170259559620701E-2</v>
      </c>
    </row>
    <row r="12" spans="1:27" ht="21.75" customHeight="1" x14ac:dyDescent="0.2">
      <c r="A12" s="103" t="s">
        <v>100</v>
      </c>
      <c r="B12" s="103"/>
      <c r="D12" s="104">
        <v>10000000</v>
      </c>
      <c r="E12" s="104"/>
      <c r="F12" s="16"/>
      <c r="G12" s="20">
        <v>100116000000</v>
      </c>
      <c r="H12" s="16"/>
      <c r="I12" s="20">
        <v>84100012500</v>
      </c>
      <c r="J12" s="16"/>
      <c r="K12" s="20">
        <v>0</v>
      </c>
      <c r="L12" s="16"/>
      <c r="M12" s="20">
        <v>0</v>
      </c>
      <c r="N12" s="16"/>
      <c r="O12" s="20">
        <v>0</v>
      </c>
      <c r="P12" s="16"/>
      <c r="Q12" s="20">
        <v>0</v>
      </c>
      <c r="R12" s="16"/>
      <c r="S12" s="20">
        <v>10000000</v>
      </c>
      <c r="T12" s="16"/>
      <c r="U12" s="20">
        <v>8680</v>
      </c>
      <c r="V12" s="16"/>
      <c r="W12" s="20">
        <v>100116000000</v>
      </c>
      <c r="X12" s="16"/>
      <c r="Y12" s="20">
        <v>86696925000</v>
      </c>
      <c r="Z12" s="16"/>
      <c r="AA12" s="21">
        <f t="shared" si="0"/>
        <v>1.4385893144547074E-2</v>
      </c>
    </row>
    <row r="13" spans="1:27" ht="21.75" customHeight="1" x14ac:dyDescent="0.2">
      <c r="A13" s="103" t="s">
        <v>101</v>
      </c>
      <c r="B13" s="103"/>
      <c r="D13" s="104">
        <v>13500000</v>
      </c>
      <c r="E13" s="104"/>
      <c r="F13" s="16"/>
      <c r="G13" s="20">
        <v>217763928013</v>
      </c>
      <c r="H13" s="16"/>
      <c r="I13" s="20">
        <v>247862313562.5</v>
      </c>
      <c r="J13" s="16"/>
      <c r="K13" s="20">
        <v>0</v>
      </c>
      <c r="L13" s="16"/>
      <c r="M13" s="20">
        <v>0</v>
      </c>
      <c r="N13" s="16"/>
      <c r="O13" s="20">
        <v>0</v>
      </c>
      <c r="P13" s="16"/>
      <c r="Q13" s="20">
        <v>0</v>
      </c>
      <c r="R13" s="16"/>
      <c r="S13" s="20">
        <v>13500000</v>
      </c>
      <c r="T13" s="16"/>
      <c r="U13" s="20">
        <v>18852</v>
      </c>
      <c r="V13" s="16"/>
      <c r="W13" s="20">
        <v>217763928013</v>
      </c>
      <c r="X13" s="16"/>
      <c r="Y13" s="20">
        <v>254199778875</v>
      </c>
      <c r="Z13" s="16"/>
      <c r="AA13" s="21">
        <f t="shared" si="0"/>
        <v>4.2180167938635021E-2</v>
      </c>
    </row>
    <row r="14" spans="1:27" ht="21.75" customHeight="1" x14ac:dyDescent="0.2">
      <c r="A14" s="103" t="s">
        <v>102</v>
      </c>
      <c r="B14" s="103"/>
      <c r="D14" s="104">
        <v>85543651</v>
      </c>
      <c r="E14" s="104"/>
      <c r="F14" s="16"/>
      <c r="G14" s="20">
        <v>3126986047752</v>
      </c>
      <c r="H14" s="16"/>
      <c r="I14" s="20">
        <v>5719591329539.71</v>
      </c>
      <c r="J14" s="16"/>
      <c r="K14" s="20">
        <v>0</v>
      </c>
      <c r="L14" s="16"/>
      <c r="M14" s="20">
        <v>0</v>
      </c>
      <c r="N14" s="16"/>
      <c r="O14" s="20">
        <v>-7554500</v>
      </c>
      <c r="P14" s="16"/>
      <c r="Q14" s="20">
        <v>570636632101</v>
      </c>
      <c r="R14" s="16"/>
      <c r="S14" s="20">
        <v>77989151</v>
      </c>
      <c r="T14" s="16"/>
      <c r="U14" s="20">
        <v>81151</v>
      </c>
      <c r="V14" s="16"/>
      <c r="W14" s="20">
        <v>2850836785695</v>
      </c>
      <c r="X14" s="16"/>
      <c r="Y14" s="20">
        <v>6321302915689.6396</v>
      </c>
      <c r="Z14" s="16"/>
      <c r="AA14" s="21">
        <f t="shared" si="0"/>
        <v>1.0489136526978902</v>
      </c>
    </row>
    <row r="15" spans="1:27" ht="21.75" customHeight="1" x14ac:dyDescent="0.2">
      <c r="A15" s="103" t="s">
        <v>103</v>
      </c>
      <c r="B15" s="103"/>
      <c r="D15" s="104">
        <v>2000000</v>
      </c>
      <c r="E15" s="104"/>
      <c r="F15" s="16"/>
      <c r="G15" s="20">
        <v>20023200000</v>
      </c>
      <c r="H15" s="16"/>
      <c r="I15" s="20">
        <v>17944665373</v>
      </c>
      <c r="J15" s="16"/>
      <c r="K15" s="20">
        <v>0</v>
      </c>
      <c r="L15" s="16"/>
      <c r="M15" s="20">
        <v>0</v>
      </c>
      <c r="N15" s="16"/>
      <c r="O15" s="20">
        <v>-351403</v>
      </c>
      <c r="P15" s="16"/>
      <c r="Q15" s="20">
        <v>3539080710</v>
      </c>
      <c r="R15" s="16"/>
      <c r="S15" s="20">
        <v>1648597</v>
      </c>
      <c r="T15" s="16"/>
      <c r="U15" s="20">
        <v>9557</v>
      </c>
      <c r="V15" s="16"/>
      <c r="W15" s="20">
        <v>16505093725</v>
      </c>
      <c r="X15" s="16"/>
      <c r="Y15" s="20">
        <v>15736931704.684299</v>
      </c>
      <c r="Z15" s="16"/>
      <c r="AA15" s="21">
        <f t="shared" si="0"/>
        <v>2.6112785191242179E-3</v>
      </c>
    </row>
    <row r="16" spans="1:27" ht="21.75" customHeight="1" x14ac:dyDescent="0.2">
      <c r="A16" s="103" t="s">
        <v>104</v>
      </c>
      <c r="B16" s="103"/>
      <c r="D16" s="104">
        <v>2000000</v>
      </c>
      <c r="E16" s="104"/>
      <c r="F16" s="16"/>
      <c r="G16" s="20">
        <v>20023200000</v>
      </c>
      <c r="H16" s="16"/>
      <c r="I16" s="20">
        <v>19422907875</v>
      </c>
      <c r="J16" s="16"/>
      <c r="K16" s="20">
        <v>0</v>
      </c>
      <c r="L16" s="16"/>
      <c r="M16" s="20">
        <v>0</v>
      </c>
      <c r="N16" s="16"/>
      <c r="O16" s="20">
        <v>-2000000</v>
      </c>
      <c r="P16" s="16"/>
      <c r="Q16" s="20">
        <v>20628210337</v>
      </c>
      <c r="R16" s="16"/>
      <c r="S16" s="20">
        <v>0</v>
      </c>
      <c r="T16" s="16"/>
      <c r="U16" s="20">
        <v>0</v>
      </c>
      <c r="V16" s="16"/>
      <c r="W16" s="20">
        <v>0</v>
      </c>
      <c r="X16" s="16"/>
      <c r="Y16" s="20">
        <v>0</v>
      </c>
      <c r="Z16" s="16"/>
      <c r="AA16" s="21">
        <f t="shared" si="0"/>
        <v>0</v>
      </c>
    </row>
    <row r="17" spans="1:27" ht="21.75" customHeight="1" x14ac:dyDescent="0.2">
      <c r="A17" s="103" t="s">
        <v>105</v>
      </c>
      <c r="B17" s="103"/>
      <c r="D17" s="104">
        <v>2000000</v>
      </c>
      <c r="E17" s="104"/>
      <c r="F17" s="16"/>
      <c r="G17" s="20">
        <v>20023200000</v>
      </c>
      <c r="H17" s="16"/>
      <c r="I17" s="20">
        <v>19976250000</v>
      </c>
      <c r="J17" s="16"/>
      <c r="K17" s="20">
        <v>1970000</v>
      </c>
      <c r="L17" s="16"/>
      <c r="M17" s="20">
        <v>20117268992</v>
      </c>
      <c r="N17" s="16"/>
      <c r="O17" s="20">
        <v>0</v>
      </c>
      <c r="P17" s="16"/>
      <c r="Q17" s="20">
        <v>0</v>
      </c>
      <c r="R17" s="16"/>
      <c r="S17" s="20">
        <v>3970000</v>
      </c>
      <c r="T17" s="16"/>
      <c r="U17" s="20">
        <v>10328</v>
      </c>
      <c r="V17" s="16"/>
      <c r="W17" s="20">
        <v>40140468992</v>
      </c>
      <c r="X17" s="16"/>
      <c r="Y17" s="20">
        <v>40953469934</v>
      </c>
      <c r="Z17" s="16"/>
      <c r="AA17" s="21">
        <f t="shared" si="0"/>
        <v>6.7955379313504524E-3</v>
      </c>
    </row>
    <row r="18" spans="1:27" ht="21.75" customHeight="1" x14ac:dyDescent="0.2">
      <c r="A18" s="103" t="s">
        <v>106</v>
      </c>
      <c r="B18" s="103"/>
      <c r="D18" s="104">
        <v>176033</v>
      </c>
      <c r="E18" s="104"/>
      <c r="F18" s="16"/>
      <c r="G18" s="20">
        <v>16071869289</v>
      </c>
      <c r="H18" s="16"/>
      <c r="I18" s="20">
        <v>19494774585</v>
      </c>
      <c r="J18" s="16"/>
      <c r="K18" s="20">
        <v>0</v>
      </c>
      <c r="L18" s="16"/>
      <c r="M18" s="20">
        <v>0</v>
      </c>
      <c r="N18" s="16"/>
      <c r="O18" s="20">
        <v>0</v>
      </c>
      <c r="P18" s="16"/>
      <c r="Q18" s="20">
        <v>0</v>
      </c>
      <c r="R18" s="16"/>
      <c r="S18" s="20">
        <v>176033</v>
      </c>
      <c r="T18" s="16"/>
      <c r="U18" s="20">
        <v>114260</v>
      </c>
      <c r="V18" s="16"/>
      <c r="W18" s="20">
        <v>16071869289</v>
      </c>
      <c r="X18" s="16"/>
      <c r="Y18" s="20">
        <v>20113530580</v>
      </c>
      <c r="Z18" s="16"/>
      <c r="AA18" s="21">
        <f t="shared" si="0"/>
        <v>3.3375013206461469E-3</v>
      </c>
    </row>
    <row r="19" spans="1:27" ht="21.75" customHeight="1" x14ac:dyDescent="0.2">
      <c r="A19" s="103" t="s">
        <v>107</v>
      </c>
      <c r="B19" s="103"/>
      <c r="D19" s="104">
        <v>500000</v>
      </c>
      <c r="E19" s="104"/>
      <c r="F19" s="16"/>
      <c r="G19" s="20">
        <v>191269360000</v>
      </c>
      <c r="H19" s="16"/>
      <c r="I19" s="20">
        <v>428019980000</v>
      </c>
      <c r="J19" s="16"/>
      <c r="K19" s="20">
        <v>0</v>
      </c>
      <c r="L19" s="16"/>
      <c r="M19" s="20">
        <v>0</v>
      </c>
      <c r="N19" s="16"/>
      <c r="O19" s="20">
        <v>0</v>
      </c>
      <c r="P19" s="16"/>
      <c r="Q19" s="20">
        <v>0</v>
      </c>
      <c r="R19" s="16"/>
      <c r="S19" s="20">
        <v>500000</v>
      </c>
      <c r="T19" s="16"/>
      <c r="U19" s="20">
        <v>882857</v>
      </c>
      <c r="V19" s="16"/>
      <c r="W19" s="20">
        <v>191269360000</v>
      </c>
      <c r="X19" s="16"/>
      <c r="Y19" s="20">
        <v>441428480000</v>
      </c>
      <c r="Z19" s="16"/>
      <c r="AA19" s="21">
        <f t="shared" si="0"/>
        <v>7.3247614540421543E-2</v>
      </c>
    </row>
    <row r="20" spans="1:27" ht="21.75" customHeight="1" x14ac:dyDescent="0.2">
      <c r="A20" s="103" t="s">
        <v>108</v>
      </c>
      <c r="B20" s="103"/>
      <c r="D20" s="104">
        <v>8000000</v>
      </c>
      <c r="E20" s="104"/>
      <c r="F20" s="16"/>
      <c r="G20" s="20">
        <v>2282790325167</v>
      </c>
      <c r="H20" s="16"/>
      <c r="I20" s="20">
        <v>1807690815000</v>
      </c>
      <c r="J20" s="16"/>
      <c r="K20" s="20">
        <v>0</v>
      </c>
      <c r="L20" s="16"/>
      <c r="M20" s="20">
        <v>0</v>
      </c>
      <c r="N20" s="16"/>
      <c r="O20" s="20">
        <v>0</v>
      </c>
      <c r="P20" s="16"/>
      <c r="Q20" s="20">
        <v>0</v>
      </c>
      <c r="R20" s="16"/>
      <c r="S20" s="20">
        <v>8000000</v>
      </c>
      <c r="T20" s="16"/>
      <c r="U20" s="20">
        <v>250110</v>
      </c>
      <c r="V20" s="16"/>
      <c r="W20" s="20">
        <v>2282790325167</v>
      </c>
      <c r="X20" s="16"/>
      <c r="Y20" s="20">
        <v>1998503955000</v>
      </c>
      <c r="Z20" s="16"/>
      <c r="AA20" s="21">
        <f t="shared" si="0"/>
        <v>0.33161804003526907</v>
      </c>
    </row>
    <row r="21" spans="1:27" ht="21.75" customHeight="1" x14ac:dyDescent="0.2">
      <c r="A21" s="105" t="s">
        <v>109</v>
      </c>
      <c r="B21" s="105"/>
      <c r="D21" s="104">
        <v>0</v>
      </c>
      <c r="E21" s="104"/>
      <c r="F21" s="16"/>
      <c r="G21" s="22">
        <v>0</v>
      </c>
      <c r="H21" s="16"/>
      <c r="I21" s="22">
        <v>0</v>
      </c>
      <c r="J21" s="16"/>
      <c r="K21" s="20">
        <v>30000000</v>
      </c>
      <c r="L21" s="16"/>
      <c r="M21" s="22">
        <v>300348000000</v>
      </c>
      <c r="N21" s="16"/>
      <c r="O21" s="20">
        <v>0</v>
      </c>
      <c r="P21" s="16"/>
      <c r="Q21" s="22">
        <v>0</v>
      </c>
      <c r="R21" s="16"/>
      <c r="S21" s="20">
        <v>30000000</v>
      </c>
      <c r="T21" s="16"/>
      <c r="U21" s="20">
        <v>10000</v>
      </c>
      <c r="V21" s="16"/>
      <c r="W21" s="22">
        <v>300348000000</v>
      </c>
      <c r="X21" s="16"/>
      <c r="Y21" s="22">
        <v>299643750000</v>
      </c>
      <c r="Z21" s="16"/>
      <c r="AA21" s="21">
        <f t="shared" si="0"/>
        <v>4.9720828840600487E-2</v>
      </c>
    </row>
    <row r="22" spans="1:27" ht="21.75" customHeight="1" x14ac:dyDescent="0.2">
      <c r="A22" s="106" t="s">
        <v>65</v>
      </c>
      <c r="B22" s="106"/>
      <c r="D22" s="104"/>
      <c r="E22" s="104"/>
      <c r="F22" s="16"/>
      <c r="G22" s="24">
        <v>7235570249432</v>
      </c>
      <c r="H22" s="16"/>
      <c r="I22" s="24">
        <f>SUM(I9:I21)</f>
        <v>9542914245853.9609</v>
      </c>
      <c r="J22" s="16"/>
      <c r="K22" s="20"/>
      <c r="L22" s="16"/>
      <c r="M22" s="24">
        <v>320465268992</v>
      </c>
      <c r="N22" s="16"/>
      <c r="O22" s="20"/>
      <c r="P22" s="16"/>
      <c r="Q22" s="24">
        <v>594803923148</v>
      </c>
      <c r="R22" s="16"/>
      <c r="S22" s="20"/>
      <c r="T22" s="16"/>
      <c r="U22" s="20"/>
      <c r="V22" s="16"/>
      <c r="W22" s="24">
        <v>7256344950092</v>
      </c>
      <c r="X22" s="16"/>
      <c r="Y22" s="24">
        <f>SUM(Y9:Y21)</f>
        <v>10697403862358.324</v>
      </c>
      <c r="Z22" s="16"/>
      <c r="AA22" s="25">
        <f>SUM(AA9:AA21)</f>
        <v>1.775053831355057</v>
      </c>
    </row>
    <row r="24" spans="1:27" ht="18.75" x14ac:dyDescent="0.2">
      <c r="I24" s="20"/>
      <c r="Y24" s="20"/>
    </row>
  </sheetData>
  <mergeCells count="39">
    <mergeCell ref="A1:AA1"/>
    <mergeCell ref="A2:AA2"/>
    <mergeCell ref="A3:AA3"/>
    <mergeCell ref="B5:AA5"/>
    <mergeCell ref="E6:I6"/>
    <mergeCell ref="K6:Q6"/>
    <mergeCell ref="S6:AA6"/>
    <mergeCell ref="K7:M7"/>
    <mergeCell ref="O7:Q7"/>
    <mergeCell ref="A8:B8"/>
    <mergeCell ref="D8:E8"/>
    <mergeCell ref="A9:B9"/>
    <mergeCell ref="D9:E9"/>
    <mergeCell ref="A10:B10"/>
    <mergeCell ref="D10:E10"/>
    <mergeCell ref="A11:B11"/>
    <mergeCell ref="D11:E11"/>
    <mergeCell ref="A12:B12"/>
    <mergeCell ref="D12:E12"/>
    <mergeCell ref="A13:B13"/>
    <mergeCell ref="D13:E13"/>
    <mergeCell ref="A14:B14"/>
    <mergeCell ref="D14:E14"/>
    <mergeCell ref="A15:B15"/>
    <mergeCell ref="D15:E15"/>
    <mergeCell ref="A16:B16"/>
    <mergeCell ref="D16:E16"/>
    <mergeCell ref="A17:B17"/>
    <mergeCell ref="D17:E17"/>
    <mergeCell ref="A18:B18"/>
    <mergeCell ref="D18:E18"/>
    <mergeCell ref="A22:B22"/>
    <mergeCell ref="D22:E22"/>
    <mergeCell ref="A19:B19"/>
    <mergeCell ref="D19:E19"/>
    <mergeCell ref="A20:B20"/>
    <mergeCell ref="D20:E20"/>
    <mergeCell ref="A21:B21"/>
    <mergeCell ref="D21:E21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98"/>
  <sheetViews>
    <sheetView rightToLeft="1" topLeftCell="I1" workbookViewId="0">
      <selection activeCell="AJ95" sqref="AJ95:AJ96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20" bestFit="1" customWidth="1"/>
    <col min="19" max="19" width="1.28515625" customWidth="1"/>
    <col min="20" max="20" width="19.85546875" bestFit="1" customWidth="1"/>
    <col min="21" max="21" width="1.28515625" customWidth="1"/>
    <col min="22" max="22" width="11" bestFit="1" customWidth="1"/>
    <col min="23" max="23" width="1.28515625" customWidth="1"/>
    <col min="24" max="24" width="19" bestFit="1" customWidth="1"/>
    <col min="25" max="25" width="1.28515625" customWidth="1"/>
    <col min="26" max="26" width="11" bestFit="1" customWidth="1"/>
    <col min="27" max="27" width="1.28515625" customWidth="1"/>
    <col min="28" max="28" width="19" bestFit="1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9.85546875" bestFit="1" customWidth="1"/>
    <col min="35" max="35" width="1.28515625" customWidth="1"/>
    <col min="36" max="36" width="19.7109375" bestFit="1" customWidth="1"/>
    <col min="37" max="37" width="1.28515625" customWidth="1"/>
    <col min="38" max="38" width="14.28515625" customWidth="1"/>
    <col min="39" max="39" width="0.28515625" customWidth="1"/>
  </cols>
  <sheetData>
    <row r="1" spans="1:38" ht="29.1" customHeight="1" x14ac:dyDescent="0.2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</row>
    <row r="2" spans="1:38" ht="21.75" customHeight="1" x14ac:dyDescent="0.2">
      <c r="A2" s="111" t="s">
        <v>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</row>
    <row r="3" spans="1:38" ht="21.75" customHeight="1" x14ac:dyDescent="0.2">
      <c r="A3" s="111" t="s">
        <v>2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1"/>
    </row>
    <row r="4" spans="1:38" ht="14.45" customHeight="1" x14ac:dyDescent="0.2"/>
    <row r="5" spans="1:38" ht="14.45" customHeight="1" x14ac:dyDescent="0.2">
      <c r="A5" s="1" t="s">
        <v>110</v>
      </c>
      <c r="B5" s="112" t="s">
        <v>111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</row>
    <row r="6" spans="1:38" ht="14.45" customHeight="1" x14ac:dyDescent="0.2">
      <c r="A6" s="108" t="s">
        <v>112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 t="s">
        <v>7</v>
      </c>
      <c r="Q6" s="108"/>
      <c r="R6" s="108"/>
      <c r="S6" s="108"/>
      <c r="T6" s="108"/>
      <c r="V6" s="108" t="s">
        <v>8</v>
      </c>
      <c r="W6" s="108"/>
      <c r="X6" s="108"/>
      <c r="Y6" s="108"/>
      <c r="Z6" s="108"/>
      <c r="AA6" s="108"/>
      <c r="AB6" s="108"/>
      <c r="AD6" s="108" t="s">
        <v>9</v>
      </c>
      <c r="AE6" s="108"/>
      <c r="AF6" s="108"/>
      <c r="AG6" s="108"/>
      <c r="AH6" s="108"/>
      <c r="AI6" s="108"/>
      <c r="AJ6" s="108"/>
      <c r="AK6" s="108"/>
      <c r="AL6" s="108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107" t="s">
        <v>10</v>
      </c>
      <c r="W7" s="107"/>
      <c r="X7" s="107"/>
      <c r="Y7" s="3"/>
      <c r="Z7" s="107" t="s">
        <v>11</v>
      </c>
      <c r="AA7" s="107"/>
      <c r="AB7" s="107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 x14ac:dyDescent="0.2">
      <c r="A8" s="108" t="s">
        <v>113</v>
      </c>
      <c r="B8" s="108"/>
      <c r="D8" s="2" t="s">
        <v>114</v>
      </c>
      <c r="F8" s="2" t="s">
        <v>115</v>
      </c>
      <c r="H8" s="2" t="s">
        <v>116</v>
      </c>
      <c r="J8" s="2" t="s">
        <v>117</v>
      </c>
      <c r="L8" s="2" t="s">
        <v>118</v>
      </c>
      <c r="N8" s="2" t="s">
        <v>71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38" ht="21.75" customHeight="1" x14ac:dyDescent="0.2">
      <c r="A9" s="109" t="s">
        <v>119</v>
      </c>
      <c r="B9" s="109"/>
      <c r="D9" s="28" t="s">
        <v>120</v>
      </c>
      <c r="E9" s="16"/>
      <c r="F9" s="28" t="s">
        <v>120</v>
      </c>
      <c r="G9" s="16"/>
      <c r="H9" s="28" t="s">
        <v>121</v>
      </c>
      <c r="I9" s="16"/>
      <c r="J9" s="28" t="s">
        <v>122</v>
      </c>
      <c r="K9" s="16"/>
      <c r="L9" s="19">
        <v>0</v>
      </c>
      <c r="M9" s="16"/>
      <c r="N9" s="19">
        <v>0</v>
      </c>
      <c r="O9" s="16"/>
      <c r="P9" s="18">
        <v>440700</v>
      </c>
      <c r="Q9" s="16"/>
      <c r="R9" s="18">
        <v>2999756760000</v>
      </c>
      <c r="S9" s="16"/>
      <c r="T9" s="18">
        <v>3246755384332</v>
      </c>
      <c r="U9" s="16"/>
      <c r="V9" s="18">
        <v>0</v>
      </c>
      <c r="W9" s="16"/>
      <c r="X9" s="18">
        <v>0</v>
      </c>
      <c r="Y9" s="16"/>
      <c r="Z9" s="18">
        <v>4407</v>
      </c>
      <c r="AA9" s="16"/>
      <c r="AB9" s="18">
        <v>33029276778</v>
      </c>
      <c r="AC9" s="16"/>
      <c r="AD9" s="18">
        <v>436293</v>
      </c>
      <c r="AE9" s="16"/>
      <c r="AF9" s="18">
        <v>7509045</v>
      </c>
      <c r="AG9" s="16"/>
      <c r="AH9" s="18">
        <v>2969759192400</v>
      </c>
      <c r="AI9" s="16"/>
      <c r="AJ9" s="18">
        <v>3273768565951</v>
      </c>
      <c r="AK9" s="16"/>
      <c r="AL9" s="19">
        <f>AJ9/602652363178870*100</f>
        <v>0.54322670348167712</v>
      </c>
    </row>
    <row r="10" spans="1:38" ht="21.75" customHeight="1" x14ac:dyDescent="0.2">
      <c r="A10" s="103" t="s">
        <v>123</v>
      </c>
      <c r="B10" s="103"/>
      <c r="D10" s="29" t="s">
        <v>120</v>
      </c>
      <c r="E10" s="16"/>
      <c r="F10" s="29" t="s">
        <v>120</v>
      </c>
      <c r="G10" s="16"/>
      <c r="H10" s="29" t="s">
        <v>121</v>
      </c>
      <c r="I10" s="16"/>
      <c r="J10" s="29" t="s">
        <v>124</v>
      </c>
      <c r="K10" s="16"/>
      <c r="L10" s="21">
        <v>0</v>
      </c>
      <c r="M10" s="16"/>
      <c r="N10" s="21">
        <v>0</v>
      </c>
      <c r="O10" s="16"/>
      <c r="P10" s="20">
        <v>525000</v>
      </c>
      <c r="Q10" s="16"/>
      <c r="R10" s="20">
        <v>1599785250000</v>
      </c>
      <c r="S10" s="16"/>
      <c r="T10" s="20">
        <v>1733916348596</v>
      </c>
      <c r="U10" s="16"/>
      <c r="V10" s="20">
        <v>0</v>
      </c>
      <c r="W10" s="16"/>
      <c r="X10" s="20">
        <v>0</v>
      </c>
      <c r="Y10" s="16"/>
      <c r="Z10" s="20">
        <v>5300</v>
      </c>
      <c r="AA10" s="16"/>
      <c r="AB10" s="20">
        <v>17757052198</v>
      </c>
      <c r="AC10" s="16"/>
      <c r="AD10" s="20">
        <v>519700</v>
      </c>
      <c r="AE10" s="16"/>
      <c r="AF10" s="20">
        <v>3366866</v>
      </c>
      <c r="AG10" s="16"/>
      <c r="AH10" s="20">
        <v>1583635037000</v>
      </c>
      <c r="AI10" s="16"/>
      <c r="AJ10" s="20">
        <v>1748491684011</v>
      </c>
      <c r="AK10" s="16"/>
      <c r="AL10" s="21">
        <f t="shared" ref="AL10:AL73" si="0">AJ10/602652363178870*100</f>
        <v>0.29013271843622385</v>
      </c>
    </row>
    <row r="11" spans="1:38" ht="21.75" customHeight="1" x14ac:dyDescent="0.2">
      <c r="A11" s="103" t="s">
        <v>125</v>
      </c>
      <c r="B11" s="103"/>
      <c r="D11" s="29" t="s">
        <v>120</v>
      </c>
      <c r="E11" s="16"/>
      <c r="F11" s="29" t="s">
        <v>120</v>
      </c>
      <c r="G11" s="16"/>
      <c r="H11" s="29" t="s">
        <v>126</v>
      </c>
      <c r="I11" s="16"/>
      <c r="J11" s="29" t="s">
        <v>127</v>
      </c>
      <c r="K11" s="16"/>
      <c r="L11" s="21">
        <v>43.97</v>
      </c>
      <c r="M11" s="16"/>
      <c r="N11" s="21">
        <v>43.97</v>
      </c>
      <c r="O11" s="16"/>
      <c r="P11" s="20">
        <v>3809800</v>
      </c>
      <c r="Q11" s="16"/>
      <c r="R11" s="20">
        <v>14775084085779</v>
      </c>
      <c r="S11" s="16"/>
      <c r="T11" s="20">
        <v>17168298039087</v>
      </c>
      <c r="U11" s="16"/>
      <c r="V11" s="20">
        <v>0</v>
      </c>
      <c r="W11" s="16"/>
      <c r="X11" s="20">
        <v>0</v>
      </c>
      <c r="Y11" s="16"/>
      <c r="Z11" s="20">
        <v>0</v>
      </c>
      <c r="AA11" s="16"/>
      <c r="AB11" s="20">
        <v>0</v>
      </c>
      <c r="AC11" s="16"/>
      <c r="AD11" s="20">
        <v>3809800</v>
      </c>
      <c r="AE11" s="16"/>
      <c r="AF11" s="20">
        <v>4596609</v>
      </c>
      <c r="AG11" s="16"/>
      <c r="AH11" s="20">
        <v>14775084085779</v>
      </c>
      <c r="AI11" s="16"/>
      <c r="AJ11" s="20">
        <v>17499464651498</v>
      </c>
      <c r="AK11" s="16"/>
      <c r="AL11" s="21">
        <f t="shared" si="0"/>
        <v>2.9037411484113069</v>
      </c>
    </row>
    <row r="12" spans="1:38" ht="21.75" customHeight="1" x14ac:dyDescent="0.2">
      <c r="A12" s="103" t="s">
        <v>128</v>
      </c>
      <c r="B12" s="103"/>
      <c r="D12" s="29" t="s">
        <v>120</v>
      </c>
      <c r="E12" s="16"/>
      <c r="F12" s="29" t="s">
        <v>120</v>
      </c>
      <c r="G12" s="16"/>
      <c r="H12" s="29" t="s">
        <v>129</v>
      </c>
      <c r="I12" s="16"/>
      <c r="J12" s="29" t="s">
        <v>130</v>
      </c>
      <c r="K12" s="16"/>
      <c r="L12" s="21">
        <v>55.06</v>
      </c>
      <c r="M12" s="16"/>
      <c r="N12" s="21">
        <v>55.06</v>
      </c>
      <c r="O12" s="16"/>
      <c r="P12" s="20">
        <v>6462000</v>
      </c>
      <c r="Q12" s="16"/>
      <c r="R12" s="20">
        <v>9004982996829</v>
      </c>
      <c r="S12" s="16"/>
      <c r="T12" s="20">
        <v>11158269424282</v>
      </c>
      <c r="U12" s="16"/>
      <c r="V12" s="20">
        <v>0</v>
      </c>
      <c r="W12" s="16"/>
      <c r="X12" s="20">
        <v>0</v>
      </c>
      <c r="Y12" s="16"/>
      <c r="Z12" s="20">
        <v>0</v>
      </c>
      <c r="AA12" s="16"/>
      <c r="AB12" s="20">
        <v>0</v>
      </c>
      <c r="AC12" s="16"/>
      <c r="AD12" s="20">
        <v>6462000</v>
      </c>
      <c r="AE12" s="16"/>
      <c r="AF12" s="20">
        <v>1755210</v>
      </c>
      <c r="AG12" s="16"/>
      <c r="AH12" s="20">
        <v>9004982996829</v>
      </c>
      <c r="AI12" s="16"/>
      <c r="AJ12" s="20">
        <v>11333949216142</v>
      </c>
      <c r="AK12" s="16"/>
      <c r="AL12" s="21">
        <f t="shared" si="0"/>
        <v>1.8806778017691157</v>
      </c>
    </row>
    <row r="13" spans="1:38" ht="21.75" customHeight="1" x14ac:dyDescent="0.2">
      <c r="A13" s="103" t="s">
        <v>131</v>
      </c>
      <c r="B13" s="103"/>
      <c r="D13" s="29" t="s">
        <v>120</v>
      </c>
      <c r="E13" s="16"/>
      <c r="F13" s="29" t="s">
        <v>120</v>
      </c>
      <c r="G13" s="16"/>
      <c r="H13" s="29" t="s">
        <v>132</v>
      </c>
      <c r="I13" s="16"/>
      <c r="J13" s="29" t="s">
        <v>133</v>
      </c>
      <c r="K13" s="16"/>
      <c r="L13" s="21">
        <v>24.16</v>
      </c>
      <c r="M13" s="16"/>
      <c r="N13" s="21">
        <v>24.16</v>
      </c>
      <c r="O13" s="16"/>
      <c r="P13" s="20">
        <v>2292600</v>
      </c>
      <c r="Q13" s="16"/>
      <c r="R13" s="20">
        <v>10243373481600</v>
      </c>
      <c r="S13" s="16"/>
      <c r="T13" s="20">
        <v>11431908330507</v>
      </c>
      <c r="U13" s="16"/>
      <c r="V13" s="20">
        <v>0</v>
      </c>
      <c r="W13" s="16"/>
      <c r="X13" s="20">
        <v>0</v>
      </c>
      <c r="Y13" s="16"/>
      <c r="Z13" s="20">
        <v>0</v>
      </c>
      <c r="AA13" s="16"/>
      <c r="AB13" s="20">
        <v>0</v>
      </c>
      <c r="AC13" s="16"/>
      <c r="AD13" s="20">
        <v>2292600</v>
      </c>
      <c r="AE13" s="16"/>
      <c r="AF13" s="20">
        <v>5081486</v>
      </c>
      <c r="AG13" s="16"/>
      <c r="AH13" s="20">
        <v>10243373481600</v>
      </c>
      <c r="AI13" s="16"/>
      <c r="AJ13" s="20">
        <v>11641370478006</v>
      </c>
      <c r="AK13" s="16"/>
      <c r="AL13" s="21">
        <f t="shared" si="0"/>
        <v>1.9316891775882388</v>
      </c>
    </row>
    <row r="14" spans="1:38" ht="21.75" customHeight="1" x14ac:dyDescent="0.2">
      <c r="A14" s="103" t="s">
        <v>134</v>
      </c>
      <c r="B14" s="103"/>
      <c r="D14" s="29" t="s">
        <v>120</v>
      </c>
      <c r="E14" s="16"/>
      <c r="F14" s="29" t="s">
        <v>120</v>
      </c>
      <c r="G14" s="16"/>
      <c r="H14" s="29" t="s">
        <v>135</v>
      </c>
      <c r="I14" s="16"/>
      <c r="J14" s="29" t="s">
        <v>136</v>
      </c>
      <c r="K14" s="16"/>
      <c r="L14" s="21">
        <v>24.16</v>
      </c>
      <c r="M14" s="16"/>
      <c r="N14" s="21">
        <v>24.16</v>
      </c>
      <c r="O14" s="16"/>
      <c r="P14" s="20">
        <v>114700</v>
      </c>
      <c r="Q14" s="16"/>
      <c r="R14" s="20">
        <v>479602685503</v>
      </c>
      <c r="S14" s="16"/>
      <c r="T14" s="20">
        <v>529529812350</v>
      </c>
      <c r="U14" s="16"/>
      <c r="V14" s="20">
        <v>0</v>
      </c>
      <c r="W14" s="16"/>
      <c r="X14" s="20">
        <v>0</v>
      </c>
      <c r="Y14" s="16"/>
      <c r="Z14" s="20">
        <v>0</v>
      </c>
      <c r="AA14" s="16"/>
      <c r="AB14" s="20">
        <v>0</v>
      </c>
      <c r="AC14" s="16"/>
      <c r="AD14" s="20">
        <v>114700</v>
      </c>
      <c r="AE14" s="16"/>
      <c r="AF14" s="20">
        <v>4684606</v>
      </c>
      <c r="AG14" s="16"/>
      <c r="AH14" s="20">
        <v>479602685503</v>
      </c>
      <c r="AI14" s="16"/>
      <c r="AJ14" s="20">
        <v>536934808559</v>
      </c>
      <c r="AK14" s="16"/>
      <c r="AL14" s="21">
        <f t="shared" si="0"/>
        <v>8.9095279694379179E-2</v>
      </c>
    </row>
    <row r="15" spans="1:38" ht="21.75" customHeight="1" x14ac:dyDescent="0.2">
      <c r="A15" s="103" t="s">
        <v>137</v>
      </c>
      <c r="B15" s="103"/>
      <c r="D15" s="29" t="s">
        <v>120</v>
      </c>
      <c r="E15" s="16"/>
      <c r="F15" s="29" t="s">
        <v>120</v>
      </c>
      <c r="G15" s="16"/>
      <c r="H15" s="29" t="s">
        <v>138</v>
      </c>
      <c r="I15" s="16"/>
      <c r="J15" s="29" t="s">
        <v>139</v>
      </c>
      <c r="K15" s="16"/>
      <c r="L15" s="21">
        <v>24.16</v>
      </c>
      <c r="M15" s="16"/>
      <c r="N15" s="21">
        <v>24.16</v>
      </c>
      <c r="O15" s="16"/>
      <c r="P15" s="20">
        <v>1295800</v>
      </c>
      <c r="Q15" s="16"/>
      <c r="R15" s="20">
        <v>4849767335600</v>
      </c>
      <c r="S15" s="16"/>
      <c r="T15" s="20">
        <v>5106084683280</v>
      </c>
      <c r="U15" s="16"/>
      <c r="V15" s="20">
        <v>0</v>
      </c>
      <c r="W15" s="16"/>
      <c r="X15" s="20">
        <v>0</v>
      </c>
      <c r="Y15" s="16"/>
      <c r="Z15" s="20">
        <v>0</v>
      </c>
      <c r="AA15" s="16"/>
      <c r="AB15" s="20">
        <v>0</v>
      </c>
      <c r="AC15" s="16"/>
      <c r="AD15" s="20">
        <v>1295800</v>
      </c>
      <c r="AE15" s="16"/>
      <c r="AF15" s="20">
        <v>4020144</v>
      </c>
      <c r="AG15" s="16"/>
      <c r="AH15" s="20">
        <v>4849767335600</v>
      </c>
      <c r="AI15" s="16"/>
      <c r="AJ15" s="20">
        <v>5205527106703</v>
      </c>
      <c r="AK15" s="16"/>
      <c r="AL15" s="21">
        <f t="shared" si="0"/>
        <v>0.86376946723396086</v>
      </c>
    </row>
    <row r="16" spans="1:38" ht="21.75" customHeight="1" x14ac:dyDescent="0.2">
      <c r="A16" s="103" t="s">
        <v>140</v>
      </c>
      <c r="B16" s="103"/>
      <c r="D16" s="29" t="s">
        <v>120</v>
      </c>
      <c r="E16" s="16"/>
      <c r="F16" s="29" t="s">
        <v>120</v>
      </c>
      <c r="G16" s="16"/>
      <c r="H16" s="29" t="s">
        <v>141</v>
      </c>
      <c r="I16" s="16"/>
      <c r="J16" s="29" t="s">
        <v>142</v>
      </c>
      <c r="K16" s="16"/>
      <c r="L16" s="21">
        <v>23</v>
      </c>
      <c r="M16" s="16"/>
      <c r="N16" s="21">
        <v>23</v>
      </c>
      <c r="O16" s="16"/>
      <c r="P16" s="20">
        <v>14000000</v>
      </c>
      <c r="Q16" s="16"/>
      <c r="R16" s="20">
        <v>14000000000000</v>
      </c>
      <c r="S16" s="16"/>
      <c r="T16" s="20">
        <v>12830522046300</v>
      </c>
      <c r="U16" s="16"/>
      <c r="V16" s="20">
        <v>0</v>
      </c>
      <c r="W16" s="16"/>
      <c r="X16" s="20">
        <v>0</v>
      </c>
      <c r="Y16" s="16"/>
      <c r="Z16" s="20">
        <v>5000</v>
      </c>
      <c r="AA16" s="16"/>
      <c r="AB16" s="20">
        <v>4749139063</v>
      </c>
      <c r="AC16" s="16"/>
      <c r="AD16" s="20">
        <v>13995000</v>
      </c>
      <c r="AE16" s="16"/>
      <c r="AF16" s="20">
        <v>892475</v>
      </c>
      <c r="AG16" s="16"/>
      <c r="AH16" s="20">
        <v>13995000000000</v>
      </c>
      <c r="AI16" s="16"/>
      <c r="AJ16" s="20">
        <v>12487923778492</v>
      </c>
      <c r="AK16" s="16"/>
      <c r="AL16" s="21">
        <f t="shared" si="0"/>
        <v>2.0721604263892228</v>
      </c>
    </row>
    <row r="17" spans="1:38" ht="21.75" customHeight="1" x14ac:dyDescent="0.2">
      <c r="A17" s="103" t="s">
        <v>143</v>
      </c>
      <c r="B17" s="103"/>
      <c r="D17" s="29" t="s">
        <v>120</v>
      </c>
      <c r="E17" s="16"/>
      <c r="F17" s="29" t="s">
        <v>120</v>
      </c>
      <c r="G17" s="16"/>
      <c r="H17" s="29" t="s">
        <v>121</v>
      </c>
      <c r="I17" s="16"/>
      <c r="J17" s="29" t="s">
        <v>144</v>
      </c>
      <c r="K17" s="16"/>
      <c r="L17" s="21">
        <v>23</v>
      </c>
      <c r="M17" s="16"/>
      <c r="N17" s="21">
        <v>23</v>
      </c>
      <c r="O17" s="16"/>
      <c r="P17" s="20">
        <v>2500000</v>
      </c>
      <c r="Q17" s="16"/>
      <c r="R17" s="20">
        <v>2500000000000</v>
      </c>
      <c r="S17" s="16"/>
      <c r="T17" s="20">
        <v>2249592187500</v>
      </c>
      <c r="U17" s="16"/>
      <c r="V17" s="20">
        <v>0</v>
      </c>
      <c r="W17" s="16"/>
      <c r="X17" s="20">
        <v>0</v>
      </c>
      <c r="Y17" s="16"/>
      <c r="Z17" s="20">
        <v>0</v>
      </c>
      <c r="AA17" s="16"/>
      <c r="AB17" s="20">
        <v>0</v>
      </c>
      <c r="AC17" s="16"/>
      <c r="AD17" s="20">
        <v>2500000</v>
      </c>
      <c r="AE17" s="16"/>
      <c r="AF17" s="20">
        <v>900000</v>
      </c>
      <c r="AG17" s="16"/>
      <c r="AH17" s="20">
        <v>2500000000000</v>
      </c>
      <c r="AI17" s="16"/>
      <c r="AJ17" s="20">
        <v>2249592187500</v>
      </c>
      <c r="AK17" s="16"/>
      <c r="AL17" s="21">
        <f t="shared" si="0"/>
        <v>0.37328189930822697</v>
      </c>
    </row>
    <row r="18" spans="1:38" ht="21.75" customHeight="1" x14ac:dyDescent="0.2">
      <c r="A18" s="103" t="s">
        <v>145</v>
      </c>
      <c r="B18" s="103"/>
      <c r="D18" s="29" t="s">
        <v>120</v>
      </c>
      <c r="E18" s="16"/>
      <c r="F18" s="29" t="s">
        <v>120</v>
      </c>
      <c r="G18" s="16"/>
      <c r="H18" s="29" t="s">
        <v>146</v>
      </c>
      <c r="I18" s="16"/>
      <c r="J18" s="29" t="s">
        <v>147</v>
      </c>
      <c r="K18" s="16"/>
      <c r="L18" s="21">
        <v>18</v>
      </c>
      <c r="M18" s="16"/>
      <c r="N18" s="21">
        <v>18</v>
      </c>
      <c r="O18" s="16"/>
      <c r="P18" s="20">
        <v>8875000</v>
      </c>
      <c r="Q18" s="16"/>
      <c r="R18" s="20">
        <v>8624593853078</v>
      </c>
      <c r="S18" s="16"/>
      <c r="T18" s="20">
        <v>7490917025156</v>
      </c>
      <c r="U18" s="16"/>
      <c r="V18" s="20">
        <v>0</v>
      </c>
      <c r="W18" s="16"/>
      <c r="X18" s="20">
        <v>0</v>
      </c>
      <c r="Y18" s="16"/>
      <c r="Z18" s="20">
        <v>0</v>
      </c>
      <c r="AA18" s="16"/>
      <c r="AB18" s="20">
        <v>0</v>
      </c>
      <c r="AC18" s="16"/>
      <c r="AD18" s="20">
        <v>8875000</v>
      </c>
      <c r="AE18" s="16"/>
      <c r="AF18" s="20">
        <v>867171</v>
      </c>
      <c r="AG18" s="16"/>
      <c r="AH18" s="20">
        <v>8624593853078</v>
      </c>
      <c r="AI18" s="16"/>
      <c r="AJ18" s="20">
        <v>7694747699149</v>
      </c>
      <c r="AK18" s="16"/>
      <c r="AL18" s="21">
        <f t="shared" si="0"/>
        <v>1.2768136606252989</v>
      </c>
    </row>
    <row r="19" spans="1:38" ht="21.75" customHeight="1" x14ac:dyDescent="0.2">
      <c r="A19" s="103" t="s">
        <v>148</v>
      </c>
      <c r="B19" s="103"/>
      <c r="D19" s="29" t="s">
        <v>120</v>
      </c>
      <c r="E19" s="16"/>
      <c r="F19" s="29" t="s">
        <v>120</v>
      </c>
      <c r="G19" s="16"/>
      <c r="H19" s="29" t="s">
        <v>149</v>
      </c>
      <c r="I19" s="16"/>
      <c r="J19" s="29" t="s">
        <v>150</v>
      </c>
      <c r="K19" s="16"/>
      <c r="L19" s="21">
        <v>18</v>
      </c>
      <c r="M19" s="16"/>
      <c r="N19" s="21">
        <v>18</v>
      </c>
      <c r="O19" s="16"/>
      <c r="P19" s="20">
        <v>1500000</v>
      </c>
      <c r="Q19" s="16"/>
      <c r="R19" s="20">
        <v>1500000000000</v>
      </c>
      <c r="S19" s="16"/>
      <c r="T19" s="20">
        <v>1349755312500</v>
      </c>
      <c r="U19" s="16"/>
      <c r="V19" s="20">
        <v>0</v>
      </c>
      <c r="W19" s="16"/>
      <c r="X19" s="20">
        <v>0</v>
      </c>
      <c r="Y19" s="16"/>
      <c r="Z19" s="20">
        <v>1500000</v>
      </c>
      <c r="AA19" s="16"/>
      <c r="AB19" s="20">
        <v>1223050402475</v>
      </c>
      <c r="AC19" s="16"/>
      <c r="AD19" s="20">
        <v>0</v>
      </c>
      <c r="AE19" s="16"/>
      <c r="AF19" s="20">
        <v>0</v>
      </c>
      <c r="AG19" s="16"/>
      <c r="AH19" s="20">
        <v>0</v>
      </c>
      <c r="AI19" s="16"/>
      <c r="AJ19" s="20">
        <v>0</v>
      </c>
      <c r="AK19" s="16"/>
      <c r="AL19" s="21">
        <f t="shared" si="0"/>
        <v>0</v>
      </c>
    </row>
    <row r="20" spans="1:38" ht="21.75" customHeight="1" x14ac:dyDescent="0.2">
      <c r="A20" s="103" t="s">
        <v>151</v>
      </c>
      <c r="B20" s="103"/>
      <c r="D20" s="29" t="s">
        <v>120</v>
      </c>
      <c r="E20" s="16"/>
      <c r="F20" s="29" t="s">
        <v>120</v>
      </c>
      <c r="G20" s="16"/>
      <c r="H20" s="29" t="s">
        <v>152</v>
      </c>
      <c r="I20" s="16"/>
      <c r="J20" s="29" t="s">
        <v>153</v>
      </c>
      <c r="K20" s="16"/>
      <c r="L20" s="21">
        <v>18</v>
      </c>
      <c r="M20" s="16"/>
      <c r="N20" s="21">
        <v>18</v>
      </c>
      <c r="O20" s="16"/>
      <c r="P20" s="20">
        <v>3499886</v>
      </c>
      <c r="Q20" s="16"/>
      <c r="R20" s="20">
        <v>3499886000000</v>
      </c>
      <c r="S20" s="16"/>
      <c r="T20" s="20">
        <v>3149326481096</v>
      </c>
      <c r="U20" s="16"/>
      <c r="V20" s="20">
        <v>0</v>
      </c>
      <c r="W20" s="16"/>
      <c r="X20" s="20">
        <v>0</v>
      </c>
      <c r="Y20" s="16"/>
      <c r="Z20" s="20">
        <v>20000</v>
      </c>
      <c r="AA20" s="16"/>
      <c r="AB20" s="20">
        <v>17618806017</v>
      </c>
      <c r="AC20" s="16"/>
      <c r="AD20" s="20">
        <v>3479886</v>
      </c>
      <c r="AE20" s="16"/>
      <c r="AF20" s="20">
        <v>814520</v>
      </c>
      <c r="AG20" s="16"/>
      <c r="AH20" s="20">
        <v>3479886000000</v>
      </c>
      <c r="AI20" s="16"/>
      <c r="AJ20" s="20">
        <v>2833923003060</v>
      </c>
      <c r="AK20" s="16"/>
      <c r="AL20" s="21">
        <f t="shared" si="0"/>
        <v>0.47024174735026775</v>
      </c>
    </row>
    <row r="21" spans="1:38" ht="21.75" customHeight="1" x14ac:dyDescent="0.2">
      <c r="A21" s="103" t="s">
        <v>154</v>
      </c>
      <c r="B21" s="103"/>
      <c r="D21" s="29" t="s">
        <v>120</v>
      </c>
      <c r="E21" s="16"/>
      <c r="F21" s="29" t="s">
        <v>120</v>
      </c>
      <c r="G21" s="16"/>
      <c r="H21" s="29" t="s">
        <v>155</v>
      </c>
      <c r="I21" s="16"/>
      <c r="J21" s="29" t="s">
        <v>156</v>
      </c>
      <c r="K21" s="16"/>
      <c r="L21" s="21">
        <v>18</v>
      </c>
      <c r="M21" s="16"/>
      <c r="N21" s="21">
        <v>18</v>
      </c>
      <c r="O21" s="16"/>
      <c r="P21" s="20">
        <v>6959809</v>
      </c>
      <c r="Q21" s="16"/>
      <c r="R21" s="20">
        <v>6959809000000</v>
      </c>
      <c r="S21" s="16"/>
      <c r="T21" s="20">
        <v>5622645578922</v>
      </c>
      <c r="U21" s="16"/>
      <c r="V21" s="20">
        <v>10000</v>
      </c>
      <c r="W21" s="16"/>
      <c r="X21" s="20">
        <v>9101649375</v>
      </c>
      <c r="Y21" s="16"/>
      <c r="Z21" s="20">
        <v>6945000</v>
      </c>
      <c r="AA21" s="16"/>
      <c r="AB21" s="20">
        <v>5892054104804</v>
      </c>
      <c r="AC21" s="16"/>
      <c r="AD21" s="20">
        <v>24809</v>
      </c>
      <c r="AE21" s="16"/>
      <c r="AF21" s="20">
        <v>905000</v>
      </c>
      <c r="AG21" s="16"/>
      <c r="AH21" s="20">
        <v>23910649375</v>
      </c>
      <c r="AI21" s="16"/>
      <c r="AJ21" s="20">
        <v>22448075548</v>
      </c>
      <c r="AK21" s="16"/>
      <c r="AL21" s="21">
        <f t="shared" si="0"/>
        <v>3.7248797017223854E-3</v>
      </c>
    </row>
    <row r="22" spans="1:38" ht="21.75" customHeight="1" x14ac:dyDescent="0.2">
      <c r="A22" s="103" t="s">
        <v>157</v>
      </c>
      <c r="B22" s="103"/>
      <c r="D22" s="29" t="s">
        <v>120</v>
      </c>
      <c r="E22" s="16"/>
      <c r="F22" s="29" t="s">
        <v>120</v>
      </c>
      <c r="G22" s="16"/>
      <c r="H22" s="29" t="s">
        <v>158</v>
      </c>
      <c r="I22" s="16"/>
      <c r="J22" s="29" t="s">
        <v>159</v>
      </c>
      <c r="K22" s="16"/>
      <c r="L22" s="21">
        <v>26</v>
      </c>
      <c r="M22" s="16"/>
      <c r="N22" s="21">
        <v>26</v>
      </c>
      <c r="O22" s="16"/>
      <c r="P22" s="20">
        <v>5500000</v>
      </c>
      <c r="Q22" s="16"/>
      <c r="R22" s="20">
        <v>5500000000000</v>
      </c>
      <c r="S22" s="16"/>
      <c r="T22" s="20">
        <v>4949102812500</v>
      </c>
      <c r="U22" s="16"/>
      <c r="V22" s="20">
        <v>0</v>
      </c>
      <c r="W22" s="16"/>
      <c r="X22" s="20">
        <v>0</v>
      </c>
      <c r="Y22" s="16"/>
      <c r="Z22" s="20">
        <v>0</v>
      </c>
      <c r="AA22" s="16"/>
      <c r="AB22" s="20">
        <v>0</v>
      </c>
      <c r="AC22" s="16"/>
      <c r="AD22" s="20">
        <v>5500000</v>
      </c>
      <c r="AE22" s="16"/>
      <c r="AF22" s="20">
        <v>900000</v>
      </c>
      <c r="AG22" s="16"/>
      <c r="AH22" s="20">
        <v>5500000000000</v>
      </c>
      <c r="AI22" s="16"/>
      <c r="AJ22" s="20">
        <v>4949102812500</v>
      </c>
      <c r="AK22" s="16"/>
      <c r="AL22" s="21">
        <f t="shared" si="0"/>
        <v>0.82122017847809947</v>
      </c>
    </row>
    <row r="23" spans="1:38" ht="21.75" customHeight="1" x14ac:dyDescent="0.2">
      <c r="A23" s="103" t="s">
        <v>160</v>
      </c>
      <c r="B23" s="103"/>
      <c r="D23" s="29" t="s">
        <v>120</v>
      </c>
      <c r="E23" s="16"/>
      <c r="F23" s="29" t="s">
        <v>120</v>
      </c>
      <c r="G23" s="16"/>
      <c r="H23" s="29" t="s">
        <v>161</v>
      </c>
      <c r="I23" s="16"/>
      <c r="J23" s="29" t="s">
        <v>162</v>
      </c>
      <c r="K23" s="16"/>
      <c r="L23" s="21">
        <v>0</v>
      </c>
      <c r="M23" s="16"/>
      <c r="N23" s="21">
        <v>0</v>
      </c>
      <c r="O23" s="16"/>
      <c r="P23" s="20">
        <v>117467</v>
      </c>
      <c r="Q23" s="16"/>
      <c r="R23" s="20">
        <v>66450075372</v>
      </c>
      <c r="S23" s="16"/>
      <c r="T23" s="20">
        <v>83402895864</v>
      </c>
      <c r="U23" s="16"/>
      <c r="V23" s="20">
        <v>0</v>
      </c>
      <c r="W23" s="16"/>
      <c r="X23" s="20">
        <v>0</v>
      </c>
      <c r="Y23" s="16"/>
      <c r="Z23" s="20">
        <v>0</v>
      </c>
      <c r="AA23" s="16"/>
      <c r="AB23" s="20">
        <v>0</v>
      </c>
      <c r="AC23" s="16"/>
      <c r="AD23" s="20">
        <v>117467</v>
      </c>
      <c r="AE23" s="16"/>
      <c r="AF23" s="20">
        <v>727800</v>
      </c>
      <c r="AG23" s="16"/>
      <c r="AH23" s="20">
        <v>66450075372</v>
      </c>
      <c r="AI23" s="16"/>
      <c r="AJ23" s="20">
        <v>85476987087</v>
      </c>
      <c r="AK23" s="16"/>
      <c r="AL23" s="21">
        <f t="shared" si="0"/>
        <v>1.418346501391384E-2</v>
      </c>
    </row>
    <row r="24" spans="1:38" ht="21.75" customHeight="1" x14ac:dyDescent="0.2">
      <c r="A24" s="103" t="s">
        <v>163</v>
      </c>
      <c r="B24" s="103"/>
      <c r="D24" s="29" t="s">
        <v>120</v>
      </c>
      <c r="E24" s="16"/>
      <c r="F24" s="29" t="s">
        <v>120</v>
      </c>
      <c r="G24" s="16"/>
      <c r="H24" s="29" t="s">
        <v>161</v>
      </c>
      <c r="I24" s="16"/>
      <c r="J24" s="29" t="s">
        <v>164</v>
      </c>
      <c r="K24" s="16"/>
      <c r="L24" s="21">
        <v>0</v>
      </c>
      <c r="M24" s="16"/>
      <c r="N24" s="21">
        <v>0</v>
      </c>
      <c r="O24" s="16"/>
      <c r="P24" s="20">
        <v>30431</v>
      </c>
      <c r="Q24" s="16"/>
      <c r="R24" s="20">
        <v>16511809715</v>
      </c>
      <c r="S24" s="16"/>
      <c r="T24" s="20">
        <v>20650080504</v>
      </c>
      <c r="U24" s="16"/>
      <c r="V24" s="20">
        <v>0</v>
      </c>
      <c r="W24" s="16"/>
      <c r="X24" s="20">
        <v>0</v>
      </c>
      <c r="Y24" s="16"/>
      <c r="Z24" s="20">
        <v>0</v>
      </c>
      <c r="AA24" s="16"/>
      <c r="AB24" s="20">
        <v>0</v>
      </c>
      <c r="AC24" s="16"/>
      <c r="AD24" s="20">
        <v>30431</v>
      </c>
      <c r="AE24" s="16"/>
      <c r="AF24" s="20">
        <v>695090</v>
      </c>
      <c r="AG24" s="16"/>
      <c r="AH24" s="20">
        <v>16511809715</v>
      </c>
      <c r="AI24" s="16"/>
      <c r="AJ24" s="20">
        <v>21148449938</v>
      </c>
      <c r="AK24" s="16"/>
      <c r="AL24" s="21">
        <f t="shared" si="0"/>
        <v>3.5092287411678234E-3</v>
      </c>
    </row>
    <row r="25" spans="1:38" ht="21.75" customHeight="1" x14ac:dyDescent="0.2">
      <c r="A25" s="103" t="s">
        <v>165</v>
      </c>
      <c r="B25" s="103"/>
      <c r="D25" s="29" t="s">
        <v>120</v>
      </c>
      <c r="E25" s="16"/>
      <c r="F25" s="29" t="s">
        <v>120</v>
      </c>
      <c r="G25" s="16"/>
      <c r="H25" s="29" t="s">
        <v>161</v>
      </c>
      <c r="I25" s="16"/>
      <c r="J25" s="29" t="s">
        <v>166</v>
      </c>
      <c r="K25" s="16"/>
      <c r="L25" s="21">
        <v>0</v>
      </c>
      <c r="M25" s="16"/>
      <c r="N25" s="21">
        <v>0</v>
      </c>
      <c r="O25" s="16"/>
      <c r="P25" s="20">
        <v>34500</v>
      </c>
      <c r="Q25" s="16"/>
      <c r="R25" s="20">
        <v>18246906652</v>
      </c>
      <c r="S25" s="16"/>
      <c r="T25" s="20">
        <v>22718961441</v>
      </c>
      <c r="U25" s="16"/>
      <c r="V25" s="20">
        <v>0</v>
      </c>
      <c r="W25" s="16"/>
      <c r="X25" s="20">
        <v>0</v>
      </c>
      <c r="Y25" s="16"/>
      <c r="Z25" s="20">
        <v>0</v>
      </c>
      <c r="AA25" s="16"/>
      <c r="AB25" s="20">
        <v>0</v>
      </c>
      <c r="AC25" s="16"/>
      <c r="AD25" s="20">
        <v>34500</v>
      </c>
      <c r="AE25" s="16"/>
      <c r="AF25" s="20">
        <v>675280</v>
      </c>
      <c r="AG25" s="16"/>
      <c r="AH25" s="20">
        <v>18246906652</v>
      </c>
      <c r="AI25" s="16"/>
      <c r="AJ25" s="20">
        <v>23292937389</v>
      </c>
      <c r="AK25" s="16"/>
      <c r="AL25" s="21">
        <f t="shared" si="0"/>
        <v>3.8650702813367295E-3</v>
      </c>
    </row>
    <row r="26" spans="1:38" ht="21.75" customHeight="1" x14ac:dyDescent="0.2">
      <c r="A26" s="103" t="s">
        <v>167</v>
      </c>
      <c r="B26" s="103"/>
      <c r="D26" s="29" t="s">
        <v>120</v>
      </c>
      <c r="E26" s="16"/>
      <c r="F26" s="29" t="s">
        <v>120</v>
      </c>
      <c r="G26" s="16"/>
      <c r="H26" s="29" t="s">
        <v>168</v>
      </c>
      <c r="I26" s="16"/>
      <c r="J26" s="29" t="s">
        <v>169</v>
      </c>
      <c r="K26" s="16"/>
      <c r="L26" s="21">
        <v>0</v>
      </c>
      <c r="M26" s="16"/>
      <c r="N26" s="21">
        <v>0</v>
      </c>
      <c r="O26" s="16"/>
      <c r="P26" s="20">
        <v>3632950</v>
      </c>
      <c r="Q26" s="16"/>
      <c r="R26" s="20">
        <v>2328315692850</v>
      </c>
      <c r="S26" s="16"/>
      <c r="T26" s="20">
        <v>3347156642879</v>
      </c>
      <c r="U26" s="16"/>
      <c r="V26" s="20">
        <v>0</v>
      </c>
      <c r="W26" s="16"/>
      <c r="X26" s="20">
        <v>0</v>
      </c>
      <c r="Y26" s="16"/>
      <c r="Z26" s="20">
        <v>0</v>
      </c>
      <c r="AA26" s="16"/>
      <c r="AB26" s="20">
        <v>0</v>
      </c>
      <c r="AC26" s="16"/>
      <c r="AD26" s="20">
        <v>3632950</v>
      </c>
      <c r="AE26" s="16"/>
      <c r="AF26" s="20">
        <v>943880</v>
      </c>
      <c r="AG26" s="16"/>
      <c r="AH26" s="20">
        <v>2328315692850</v>
      </c>
      <c r="AI26" s="16"/>
      <c r="AJ26" s="20">
        <v>3428447327271</v>
      </c>
      <c r="AK26" s="16"/>
      <c r="AL26" s="21">
        <f t="shared" si="0"/>
        <v>0.56889303630813459</v>
      </c>
    </row>
    <row r="27" spans="1:38" ht="21.75" customHeight="1" x14ac:dyDescent="0.2">
      <c r="A27" s="103" t="s">
        <v>170</v>
      </c>
      <c r="B27" s="103"/>
      <c r="D27" s="29" t="s">
        <v>120</v>
      </c>
      <c r="E27" s="16"/>
      <c r="F27" s="29" t="s">
        <v>120</v>
      </c>
      <c r="G27" s="16"/>
      <c r="H27" s="29" t="s">
        <v>168</v>
      </c>
      <c r="I27" s="16"/>
      <c r="J27" s="29" t="s">
        <v>171</v>
      </c>
      <c r="K27" s="16"/>
      <c r="L27" s="21">
        <v>0</v>
      </c>
      <c r="M27" s="16"/>
      <c r="N27" s="21">
        <v>0</v>
      </c>
      <c r="O27" s="16"/>
      <c r="P27" s="20">
        <v>489300</v>
      </c>
      <c r="Q27" s="16"/>
      <c r="R27" s="20">
        <v>293096521107</v>
      </c>
      <c r="S27" s="16"/>
      <c r="T27" s="20">
        <v>417243437917</v>
      </c>
      <c r="U27" s="16"/>
      <c r="V27" s="20">
        <v>0</v>
      </c>
      <c r="W27" s="16"/>
      <c r="X27" s="20">
        <v>0</v>
      </c>
      <c r="Y27" s="16"/>
      <c r="Z27" s="20">
        <v>0</v>
      </c>
      <c r="AA27" s="16"/>
      <c r="AB27" s="20">
        <v>0</v>
      </c>
      <c r="AC27" s="16"/>
      <c r="AD27" s="20">
        <v>489300</v>
      </c>
      <c r="AE27" s="16"/>
      <c r="AF27" s="20">
        <v>875420</v>
      </c>
      <c r="AG27" s="16"/>
      <c r="AH27" s="20">
        <v>293096521107</v>
      </c>
      <c r="AI27" s="16"/>
      <c r="AJ27" s="20">
        <v>428265368830</v>
      </c>
      <c r="AK27" s="16"/>
      <c r="AL27" s="21">
        <f t="shared" si="0"/>
        <v>7.1063418148895371E-2</v>
      </c>
    </row>
    <row r="28" spans="1:38" ht="21.75" customHeight="1" x14ac:dyDescent="0.2">
      <c r="A28" s="103" t="s">
        <v>172</v>
      </c>
      <c r="B28" s="103"/>
      <c r="D28" s="29" t="s">
        <v>120</v>
      </c>
      <c r="E28" s="16"/>
      <c r="F28" s="29" t="s">
        <v>120</v>
      </c>
      <c r="G28" s="16"/>
      <c r="H28" s="29" t="s">
        <v>173</v>
      </c>
      <c r="I28" s="16"/>
      <c r="J28" s="29" t="s">
        <v>174</v>
      </c>
      <c r="K28" s="16"/>
      <c r="L28" s="21">
        <v>0</v>
      </c>
      <c r="M28" s="16"/>
      <c r="N28" s="21">
        <v>0</v>
      </c>
      <c r="O28" s="16"/>
      <c r="P28" s="20">
        <v>13000</v>
      </c>
      <c r="Q28" s="16"/>
      <c r="R28" s="20">
        <v>6770326898</v>
      </c>
      <c r="S28" s="16"/>
      <c r="T28" s="20">
        <v>8431831453</v>
      </c>
      <c r="U28" s="16"/>
      <c r="V28" s="20">
        <v>0</v>
      </c>
      <c r="W28" s="16"/>
      <c r="X28" s="20">
        <v>0</v>
      </c>
      <c r="Y28" s="16"/>
      <c r="Z28" s="20">
        <v>0</v>
      </c>
      <c r="AA28" s="16"/>
      <c r="AB28" s="20">
        <v>0</v>
      </c>
      <c r="AC28" s="16"/>
      <c r="AD28" s="20">
        <v>13000</v>
      </c>
      <c r="AE28" s="16"/>
      <c r="AF28" s="20">
        <v>663550</v>
      </c>
      <c r="AG28" s="16"/>
      <c r="AH28" s="20">
        <v>6770326898</v>
      </c>
      <c r="AI28" s="16"/>
      <c r="AJ28" s="20">
        <v>8624586510</v>
      </c>
      <c r="AK28" s="16"/>
      <c r="AL28" s="21">
        <f t="shared" si="0"/>
        <v>1.4311047358226624E-3</v>
      </c>
    </row>
    <row r="29" spans="1:38" ht="21.75" customHeight="1" x14ac:dyDescent="0.2">
      <c r="A29" s="103" t="s">
        <v>175</v>
      </c>
      <c r="B29" s="103"/>
      <c r="D29" s="29" t="s">
        <v>120</v>
      </c>
      <c r="E29" s="16"/>
      <c r="F29" s="29" t="s">
        <v>120</v>
      </c>
      <c r="G29" s="16"/>
      <c r="H29" s="29" t="s">
        <v>176</v>
      </c>
      <c r="I29" s="16"/>
      <c r="J29" s="29" t="s">
        <v>177</v>
      </c>
      <c r="K29" s="16"/>
      <c r="L29" s="21">
        <v>0</v>
      </c>
      <c r="M29" s="16"/>
      <c r="N29" s="21">
        <v>0</v>
      </c>
      <c r="O29" s="16"/>
      <c r="P29" s="20">
        <v>1791468</v>
      </c>
      <c r="Q29" s="16"/>
      <c r="R29" s="20">
        <v>998763410000</v>
      </c>
      <c r="S29" s="16"/>
      <c r="T29" s="20">
        <v>1401408426555</v>
      </c>
      <c r="U29" s="16"/>
      <c r="V29" s="20">
        <v>0</v>
      </c>
      <c r="W29" s="16"/>
      <c r="X29" s="20">
        <v>0</v>
      </c>
      <c r="Y29" s="16"/>
      <c r="Z29" s="20">
        <v>0</v>
      </c>
      <c r="AA29" s="16"/>
      <c r="AB29" s="20">
        <v>0</v>
      </c>
      <c r="AC29" s="16"/>
      <c r="AD29" s="20">
        <v>1791468</v>
      </c>
      <c r="AE29" s="16"/>
      <c r="AF29" s="20">
        <v>803090</v>
      </c>
      <c r="AG29" s="16"/>
      <c r="AH29" s="20">
        <v>998763410000</v>
      </c>
      <c r="AI29" s="16"/>
      <c r="AJ29" s="20">
        <v>1438449269925</v>
      </c>
      <c r="AK29" s="16"/>
      <c r="AL29" s="21">
        <f t="shared" si="0"/>
        <v>0.23868640659392248</v>
      </c>
    </row>
    <row r="30" spans="1:38" ht="21.75" customHeight="1" x14ac:dyDescent="0.2">
      <c r="A30" s="103" t="s">
        <v>178</v>
      </c>
      <c r="B30" s="103"/>
      <c r="D30" s="29" t="s">
        <v>120</v>
      </c>
      <c r="E30" s="16"/>
      <c r="F30" s="29" t="s">
        <v>120</v>
      </c>
      <c r="G30" s="16"/>
      <c r="H30" s="29" t="s">
        <v>176</v>
      </c>
      <c r="I30" s="16"/>
      <c r="J30" s="29" t="s">
        <v>179</v>
      </c>
      <c r="K30" s="16"/>
      <c r="L30" s="21">
        <v>0</v>
      </c>
      <c r="M30" s="16"/>
      <c r="N30" s="21">
        <v>0</v>
      </c>
      <c r="O30" s="16"/>
      <c r="P30" s="20">
        <v>63900</v>
      </c>
      <c r="Q30" s="16"/>
      <c r="R30" s="20">
        <v>34554937939</v>
      </c>
      <c r="S30" s="16"/>
      <c r="T30" s="20">
        <v>43072293731</v>
      </c>
      <c r="U30" s="16"/>
      <c r="V30" s="20">
        <v>0</v>
      </c>
      <c r="W30" s="16"/>
      <c r="X30" s="20">
        <v>0</v>
      </c>
      <c r="Y30" s="16"/>
      <c r="Z30" s="20">
        <v>0</v>
      </c>
      <c r="AA30" s="16"/>
      <c r="AB30" s="20">
        <v>0</v>
      </c>
      <c r="AC30" s="16"/>
      <c r="AD30" s="20">
        <v>63900</v>
      </c>
      <c r="AE30" s="16"/>
      <c r="AF30" s="20">
        <v>690460</v>
      </c>
      <c r="AG30" s="16"/>
      <c r="AH30" s="20">
        <v>34554937939</v>
      </c>
      <c r="AI30" s="16"/>
      <c r="AJ30" s="20">
        <v>44112397178</v>
      </c>
      <c r="AK30" s="16"/>
      <c r="AL30" s="21">
        <f t="shared" si="0"/>
        <v>7.3197086534790923E-3</v>
      </c>
    </row>
    <row r="31" spans="1:38" ht="21.75" customHeight="1" x14ac:dyDescent="0.2">
      <c r="A31" s="103" t="s">
        <v>180</v>
      </c>
      <c r="B31" s="103"/>
      <c r="D31" s="29" t="s">
        <v>120</v>
      </c>
      <c r="E31" s="16"/>
      <c r="F31" s="29" t="s">
        <v>120</v>
      </c>
      <c r="G31" s="16"/>
      <c r="H31" s="29" t="s">
        <v>181</v>
      </c>
      <c r="I31" s="16"/>
      <c r="J31" s="29" t="s">
        <v>166</v>
      </c>
      <c r="K31" s="16"/>
      <c r="L31" s="21">
        <v>0</v>
      </c>
      <c r="M31" s="16"/>
      <c r="N31" s="21">
        <v>0</v>
      </c>
      <c r="O31" s="16"/>
      <c r="P31" s="20">
        <v>3703000</v>
      </c>
      <c r="Q31" s="16"/>
      <c r="R31" s="20">
        <v>1999973270000</v>
      </c>
      <c r="S31" s="16"/>
      <c r="T31" s="20">
        <v>2429060922894</v>
      </c>
      <c r="U31" s="16"/>
      <c r="V31" s="20">
        <v>0</v>
      </c>
      <c r="W31" s="16"/>
      <c r="X31" s="20">
        <v>0</v>
      </c>
      <c r="Y31" s="16"/>
      <c r="Z31" s="20">
        <v>0</v>
      </c>
      <c r="AA31" s="16"/>
      <c r="AB31" s="20">
        <v>0</v>
      </c>
      <c r="AC31" s="16"/>
      <c r="AD31" s="20">
        <v>3703000</v>
      </c>
      <c r="AE31" s="16"/>
      <c r="AF31" s="20">
        <v>675300</v>
      </c>
      <c r="AG31" s="16"/>
      <c r="AH31" s="20">
        <v>1999973270000</v>
      </c>
      <c r="AI31" s="16"/>
      <c r="AJ31" s="20">
        <v>2500182659743</v>
      </c>
      <c r="AK31" s="16"/>
      <c r="AL31" s="21">
        <f t="shared" si="0"/>
        <v>0.41486316365790704</v>
      </c>
    </row>
    <row r="32" spans="1:38" ht="21.75" customHeight="1" x14ac:dyDescent="0.2">
      <c r="A32" s="103" t="s">
        <v>182</v>
      </c>
      <c r="B32" s="103"/>
      <c r="D32" s="29" t="s">
        <v>120</v>
      </c>
      <c r="E32" s="16"/>
      <c r="F32" s="29" t="s">
        <v>120</v>
      </c>
      <c r="G32" s="16"/>
      <c r="H32" s="29" t="s">
        <v>183</v>
      </c>
      <c r="I32" s="16"/>
      <c r="J32" s="29" t="s">
        <v>184</v>
      </c>
      <c r="K32" s="16"/>
      <c r="L32" s="21">
        <v>0</v>
      </c>
      <c r="M32" s="16"/>
      <c r="N32" s="21">
        <v>0</v>
      </c>
      <c r="O32" s="16"/>
      <c r="P32" s="20">
        <v>798450</v>
      </c>
      <c r="Q32" s="16"/>
      <c r="R32" s="20">
        <v>487955258878</v>
      </c>
      <c r="S32" s="16"/>
      <c r="T32" s="20">
        <v>719392803916</v>
      </c>
      <c r="U32" s="16"/>
      <c r="V32" s="20">
        <v>0</v>
      </c>
      <c r="W32" s="16"/>
      <c r="X32" s="20">
        <v>0</v>
      </c>
      <c r="Y32" s="16"/>
      <c r="Z32" s="20">
        <v>0</v>
      </c>
      <c r="AA32" s="16"/>
      <c r="AB32" s="20">
        <v>0</v>
      </c>
      <c r="AC32" s="16"/>
      <c r="AD32" s="20">
        <v>798450</v>
      </c>
      <c r="AE32" s="16"/>
      <c r="AF32" s="20">
        <v>917650</v>
      </c>
      <c r="AG32" s="16"/>
      <c r="AH32" s="20">
        <v>487955258878</v>
      </c>
      <c r="AI32" s="16"/>
      <c r="AJ32" s="20">
        <v>732564841052</v>
      </c>
      <c r="AK32" s="16"/>
      <c r="AL32" s="21">
        <f t="shared" si="0"/>
        <v>0.12155678560486644</v>
      </c>
    </row>
    <row r="33" spans="1:38" ht="21.75" customHeight="1" x14ac:dyDescent="0.2">
      <c r="A33" s="103" t="s">
        <v>185</v>
      </c>
      <c r="B33" s="103"/>
      <c r="D33" s="29" t="s">
        <v>120</v>
      </c>
      <c r="E33" s="16"/>
      <c r="F33" s="29" t="s">
        <v>120</v>
      </c>
      <c r="G33" s="16"/>
      <c r="H33" s="29" t="s">
        <v>186</v>
      </c>
      <c r="I33" s="16"/>
      <c r="J33" s="29" t="s">
        <v>187</v>
      </c>
      <c r="K33" s="16"/>
      <c r="L33" s="21">
        <v>0</v>
      </c>
      <c r="M33" s="16"/>
      <c r="N33" s="21">
        <v>0</v>
      </c>
      <c r="O33" s="16"/>
      <c r="P33" s="20">
        <v>1003700</v>
      </c>
      <c r="Q33" s="16"/>
      <c r="R33" s="20">
        <v>677465690324</v>
      </c>
      <c r="S33" s="16"/>
      <c r="T33" s="20">
        <v>965384392358</v>
      </c>
      <c r="U33" s="16"/>
      <c r="V33" s="20">
        <v>0</v>
      </c>
      <c r="W33" s="16"/>
      <c r="X33" s="20">
        <v>0</v>
      </c>
      <c r="Y33" s="16"/>
      <c r="Z33" s="20">
        <v>0</v>
      </c>
      <c r="AA33" s="16"/>
      <c r="AB33" s="20">
        <v>0</v>
      </c>
      <c r="AC33" s="16"/>
      <c r="AD33" s="20">
        <v>1003700</v>
      </c>
      <c r="AE33" s="16"/>
      <c r="AF33" s="20">
        <v>988660</v>
      </c>
      <c r="AG33" s="16"/>
      <c r="AH33" s="20">
        <v>677465690324</v>
      </c>
      <c r="AI33" s="16"/>
      <c r="AJ33" s="20">
        <v>992138184354</v>
      </c>
      <c r="AK33" s="16"/>
      <c r="AL33" s="21">
        <f t="shared" si="0"/>
        <v>0.16462860597122206</v>
      </c>
    </row>
    <row r="34" spans="1:38" ht="21.75" customHeight="1" x14ac:dyDescent="0.2">
      <c r="A34" s="103" t="s">
        <v>188</v>
      </c>
      <c r="B34" s="103"/>
      <c r="D34" s="29" t="s">
        <v>120</v>
      </c>
      <c r="E34" s="16"/>
      <c r="F34" s="29" t="s">
        <v>120</v>
      </c>
      <c r="G34" s="16"/>
      <c r="H34" s="29" t="s">
        <v>189</v>
      </c>
      <c r="I34" s="16"/>
      <c r="J34" s="29" t="s">
        <v>190</v>
      </c>
      <c r="K34" s="16"/>
      <c r="L34" s="21">
        <v>0</v>
      </c>
      <c r="M34" s="16"/>
      <c r="N34" s="21">
        <v>0</v>
      </c>
      <c r="O34" s="16"/>
      <c r="P34" s="20">
        <v>30500</v>
      </c>
      <c r="Q34" s="16"/>
      <c r="R34" s="20">
        <v>20408189308</v>
      </c>
      <c r="S34" s="16"/>
      <c r="T34" s="20">
        <v>29332632496</v>
      </c>
      <c r="U34" s="16"/>
      <c r="V34" s="20">
        <v>0</v>
      </c>
      <c r="W34" s="16"/>
      <c r="X34" s="20">
        <v>0</v>
      </c>
      <c r="Y34" s="16"/>
      <c r="Z34" s="20">
        <v>0</v>
      </c>
      <c r="AA34" s="16"/>
      <c r="AB34" s="20">
        <v>0</v>
      </c>
      <c r="AC34" s="16"/>
      <c r="AD34" s="20">
        <v>30500</v>
      </c>
      <c r="AE34" s="16"/>
      <c r="AF34" s="20">
        <v>976520</v>
      </c>
      <c r="AG34" s="16"/>
      <c r="AH34" s="20">
        <v>20408189308</v>
      </c>
      <c r="AI34" s="16"/>
      <c r="AJ34" s="20">
        <v>29778461675</v>
      </c>
      <c r="AK34" s="16"/>
      <c r="AL34" s="21">
        <f t="shared" si="0"/>
        <v>4.9412337019512555E-3</v>
      </c>
    </row>
    <row r="35" spans="1:38" ht="21.75" customHeight="1" x14ac:dyDescent="0.2">
      <c r="A35" s="103" t="s">
        <v>191</v>
      </c>
      <c r="B35" s="103"/>
      <c r="D35" s="29" t="s">
        <v>120</v>
      </c>
      <c r="E35" s="16"/>
      <c r="F35" s="29" t="s">
        <v>120</v>
      </c>
      <c r="G35" s="16"/>
      <c r="H35" s="29" t="s">
        <v>192</v>
      </c>
      <c r="I35" s="16"/>
      <c r="J35" s="29" t="s">
        <v>193</v>
      </c>
      <c r="K35" s="16"/>
      <c r="L35" s="21">
        <v>23</v>
      </c>
      <c r="M35" s="16"/>
      <c r="N35" s="21">
        <v>23</v>
      </c>
      <c r="O35" s="16"/>
      <c r="P35" s="20">
        <v>3000000</v>
      </c>
      <c r="Q35" s="16"/>
      <c r="R35" s="20">
        <v>2844913889040</v>
      </c>
      <c r="S35" s="16"/>
      <c r="T35" s="20">
        <v>2556571537406</v>
      </c>
      <c r="U35" s="16"/>
      <c r="V35" s="20">
        <v>0</v>
      </c>
      <c r="W35" s="16"/>
      <c r="X35" s="20">
        <v>0</v>
      </c>
      <c r="Y35" s="16"/>
      <c r="Z35" s="20">
        <v>0</v>
      </c>
      <c r="AA35" s="16"/>
      <c r="AB35" s="20">
        <v>0</v>
      </c>
      <c r="AC35" s="16"/>
      <c r="AD35" s="20">
        <v>3000000</v>
      </c>
      <c r="AE35" s="16"/>
      <c r="AF35" s="20">
        <v>947049</v>
      </c>
      <c r="AG35" s="16"/>
      <c r="AH35" s="20">
        <v>2844913889040</v>
      </c>
      <c r="AI35" s="16"/>
      <c r="AJ35" s="20">
        <v>2840632042106</v>
      </c>
      <c r="AK35" s="16"/>
      <c r="AL35" s="21">
        <f t="shared" si="0"/>
        <v>0.47135499927723462</v>
      </c>
    </row>
    <row r="36" spans="1:38" ht="21.75" customHeight="1" x14ac:dyDescent="0.2">
      <c r="A36" s="103" t="s">
        <v>194</v>
      </c>
      <c r="B36" s="103"/>
      <c r="D36" s="29" t="s">
        <v>120</v>
      </c>
      <c r="E36" s="16"/>
      <c r="F36" s="29" t="s">
        <v>120</v>
      </c>
      <c r="G36" s="16"/>
      <c r="H36" s="29" t="s">
        <v>195</v>
      </c>
      <c r="I36" s="16"/>
      <c r="J36" s="29" t="s">
        <v>196</v>
      </c>
      <c r="K36" s="16"/>
      <c r="L36" s="21">
        <v>18</v>
      </c>
      <c r="M36" s="16"/>
      <c r="N36" s="21">
        <v>18</v>
      </c>
      <c r="O36" s="16"/>
      <c r="P36" s="20">
        <v>1796982</v>
      </c>
      <c r="Q36" s="16"/>
      <c r="R36" s="20">
        <v>1715722229747</v>
      </c>
      <c r="S36" s="16"/>
      <c r="T36" s="20">
        <v>1538755268857</v>
      </c>
      <c r="U36" s="16"/>
      <c r="V36" s="20">
        <v>0</v>
      </c>
      <c r="W36" s="16"/>
      <c r="X36" s="20">
        <v>0</v>
      </c>
      <c r="Y36" s="16"/>
      <c r="Z36" s="20">
        <v>0</v>
      </c>
      <c r="AA36" s="16"/>
      <c r="AB36" s="20">
        <v>0</v>
      </c>
      <c r="AC36" s="16"/>
      <c r="AD36" s="20">
        <v>1796982</v>
      </c>
      <c r="AE36" s="16"/>
      <c r="AF36" s="20">
        <v>816201</v>
      </c>
      <c r="AG36" s="16"/>
      <c r="AH36" s="20">
        <v>1715722229747</v>
      </c>
      <c r="AI36" s="16"/>
      <c r="AJ36" s="20">
        <v>1466432666277</v>
      </c>
      <c r="AK36" s="16"/>
      <c r="AL36" s="21">
        <f t="shared" si="0"/>
        <v>0.24332977946719775</v>
      </c>
    </row>
    <row r="37" spans="1:38" ht="21.75" customHeight="1" x14ac:dyDescent="0.2">
      <c r="A37" s="103" t="s">
        <v>197</v>
      </c>
      <c r="B37" s="103"/>
      <c r="D37" s="29" t="s">
        <v>120</v>
      </c>
      <c r="E37" s="16"/>
      <c r="F37" s="29" t="s">
        <v>120</v>
      </c>
      <c r="G37" s="16"/>
      <c r="H37" s="29" t="s">
        <v>198</v>
      </c>
      <c r="I37" s="16"/>
      <c r="J37" s="29" t="s">
        <v>199</v>
      </c>
      <c r="K37" s="16"/>
      <c r="L37" s="21">
        <v>23</v>
      </c>
      <c r="M37" s="16"/>
      <c r="N37" s="21">
        <v>23</v>
      </c>
      <c r="O37" s="16"/>
      <c r="P37" s="20">
        <v>7998900</v>
      </c>
      <c r="Q37" s="16"/>
      <c r="R37" s="20">
        <v>7998900000000</v>
      </c>
      <c r="S37" s="16"/>
      <c r="T37" s="20">
        <v>7052487478717</v>
      </c>
      <c r="U37" s="16"/>
      <c r="V37" s="20">
        <v>0</v>
      </c>
      <c r="W37" s="16"/>
      <c r="X37" s="20">
        <v>0</v>
      </c>
      <c r="Y37" s="16"/>
      <c r="Z37" s="20">
        <v>0</v>
      </c>
      <c r="AA37" s="16"/>
      <c r="AB37" s="20">
        <v>0</v>
      </c>
      <c r="AC37" s="16"/>
      <c r="AD37" s="20">
        <v>7998900</v>
      </c>
      <c r="AE37" s="16"/>
      <c r="AF37" s="20">
        <v>812250</v>
      </c>
      <c r="AG37" s="16"/>
      <c r="AH37" s="20">
        <v>7998900000000</v>
      </c>
      <c r="AI37" s="16"/>
      <c r="AJ37" s="20">
        <v>6495928924442</v>
      </c>
      <c r="AK37" s="16"/>
      <c r="AL37" s="21">
        <f t="shared" si="0"/>
        <v>1.0778898949598872</v>
      </c>
    </row>
    <row r="38" spans="1:38" ht="21.75" customHeight="1" x14ac:dyDescent="0.2">
      <c r="A38" s="103" t="s">
        <v>200</v>
      </c>
      <c r="B38" s="103"/>
      <c r="D38" s="29" t="s">
        <v>120</v>
      </c>
      <c r="E38" s="16"/>
      <c r="F38" s="29" t="s">
        <v>120</v>
      </c>
      <c r="G38" s="16"/>
      <c r="H38" s="29" t="s">
        <v>201</v>
      </c>
      <c r="I38" s="16"/>
      <c r="J38" s="29" t="s">
        <v>202</v>
      </c>
      <c r="K38" s="16"/>
      <c r="L38" s="21">
        <v>23</v>
      </c>
      <c r="M38" s="16"/>
      <c r="N38" s="21">
        <v>23</v>
      </c>
      <c r="O38" s="16"/>
      <c r="P38" s="20">
        <v>4495400</v>
      </c>
      <c r="Q38" s="16"/>
      <c r="R38" s="20">
        <v>4495400000000</v>
      </c>
      <c r="S38" s="16"/>
      <c r="T38" s="20">
        <v>4481101453123</v>
      </c>
      <c r="U38" s="16"/>
      <c r="V38" s="20">
        <v>0</v>
      </c>
      <c r="W38" s="16"/>
      <c r="X38" s="20">
        <v>0</v>
      </c>
      <c r="Y38" s="16"/>
      <c r="Z38" s="20">
        <v>0</v>
      </c>
      <c r="AA38" s="16"/>
      <c r="AB38" s="20">
        <v>0</v>
      </c>
      <c r="AC38" s="16"/>
      <c r="AD38" s="20">
        <v>4495400</v>
      </c>
      <c r="AE38" s="16"/>
      <c r="AF38" s="20">
        <v>897300</v>
      </c>
      <c r="AG38" s="16"/>
      <c r="AH38" s="20">
        <v>4495400000000</v>
      </c>
      <c r="AI38" s="16"/>
      <c r="AJ38" s="20">
        <v>4032991307811</v>
      </c>
      <c r="AK38" s="16"/>
      <c r="AL38" s="21">
        <f t="shared" si="0"/>
        <v>0.66920691831983903</v>
      </c>
    </row>
    <row r="39" spans="1:38" ht="21.75" customHeight="1" x14ac:dyDescent="0.2">
      <c r="A39" s="103" t="s">
        <v>203</v>
      </c>
      <c r="B39" s="103"/>
      <c r="D39" s="29" t="s">
        <v>120</v>
      </c>
      <c r="E39" s="16"/>
      <c r="F39" s="29" t="s">
        <v>120</v>
      </c>
      <c r="G39" s="16"/>
      <c r="H39" s="29" t="s">
        <v>201</v>
      </c>
      <c r="I39" s="16"/>
      <c r="J39" s="29" t="s">
        <v>202</v>
      </c>
      <c r="K39" s="16"/>
      <c r="L39" s="21">
        <v>23</v>
      </c>
      <c r="M39" s="16"/>
      <c r="N39" s="21">
        <v>23</v>
      </c>
      <c r="O39" s="16"/>
      <c r="P39" s="20">
        <v>2499900</v>
      </c>
      <c r="Q39" s="16"/>
      <c r="R39" s="20">
        <v>2499900000000</v>
      </c>
      <c r="S39" s="16"/>
      <c r="T39" s="20">
        <v>2374474548468</v>
      </c>
      <c r="U39" s="16"/>
      <c r="V39" s="20">
        <v>0</v>
      </c>
      <c r="W39" s="16"/>
      <c r="X39" s="20">
        <v>0</v>
      </c>
      <c r="Y39" s="16"/>
      <c r="Z39" s="20">
        <v>0</v>
      </c>
      <c r="AA39" s="16"/>
      <c r="AB39" s="20">
        <v>0</v>
      </c>
      <c r="AC39" s="16"/>
      <c r="AD39" s="20">
        <v>2499900</v>
      </c>
      <c r="AE39" s="16"/>
      <c r="AF39" s="20">
        <v>950000</v>
      </c>
      <c r="AG39" s="16"/>
      <c r="AH39" s="20">
        <v>2499900000000</v>
      </c>
      <c r="AI39" s="16"/>
      <c r="AJ39" s="20">
        <v>2374474548468</v>
      </c>
      <c r="AK39" s="16"/>
      <c r="AL39" s="21">
        <f t="shared" si="0"/>
        <v>0.39400402181169991</v>
      </c>
    </row>
    <row r="40" spans="1:38" ht="21.75" customHeight="1" x14ac:dyDescent="0.2">
      <c r="A40" s="103" t="s">
        <v>204</v>
      </c>
      <c r="B40" s="103"/>
      <c r="D40" s="29" t="s">
        <v>120</v>
      </c>
      <c r="E40" s="16"/>
      <c r="F40" s="29" t="s">
        <v>120</v>
      </c>
      <c r="G40" s="16"/>
      <c r="H40" s="29" t="s">
        <v>205</v>
      </c>
      <c r="I40" s="16"/>
      <c r="J40" s="29" t="s">
        <v>206</v>
      </c>
      <c r="K40" s="16"/>
      <c r="L40" s="21">
        <v>23</v>
      </c>
      <c r="M40" s="16"/>
      <c r="N40" s="21">
        <v>23</v>
      </c>
      <c r="O40" s="16"/>
      <c r="P40" s="20">
        <v>1495900</v>
      </c>
      <c r="Q40" s="16"/>
      <c r="R40" s="20">
        <v>1496087980675</v>
      </c>
      <c r="S40" s="16"/>
      <c r="T40" s="20">
        <v>1215834097620</v>
      </c>
      <c r="U40" s="16"/>
      <c r="V40" s="20">
        <v>0</v>
      </c>
      <c r="W40" s="16"/>
      <c r="X40" s="20">
        <v>0</v>
      </c>
      <c r="Y40" s="16"/>
      <c r="Z40" s="20">
        <v>0</v>
      </c>
      <c r="AA40" s="16"/>
      <c r="AB40" s="20">
        <v>0</v>
      </c>
      <c r="AC40" s="16"/>
      <c r="AD40" s="20">
        <v>1495900</v>
      </c>
      <c r="AE40" s="16"/>
      <c r="AF40" s="20">
        <v>862798</v>
      </c>
      <c r="AG40" s="16"/>
      <c r="AH40" s="20">
        <v>1496087980675</v>
      </c>
      <c r="AI40" s="16"/>
      <c r="AJ40" s="20">
        <v>1290425596160</v>
      </c>
      <c r="AK40" s="16"/>
      <c r="AL40" s="21">
        <f t="shared" si="0"/>
        <v>0.21412437335402859</v>
      </c>
    </row>
    <row r="41" spans="1:38" ht="21.75" customHeight="1" x14ac:dyDescent="0.2">
      <c r="A41" s="103" t="s">
        <v>207</v>
      </c>
      <c r="B41" s="103"/>
      <c r="D41" s="29" t="s">
        <v>120</v>
      </c>
      <c r="E41" s="16"/>
      <c r="F41" s="29" t="s">
        <v>120</v>
      </c>
      <c r="G41" s="16"/>
      <c r="H41" s="29" t="s">
        <v>208</v>
      </c>
      <c r="I41" s="16"/>
      <c r="J41" s="29" t="s">
        <v>209</v>
      </c>
      <c r="K41" s="16"/>
      <c r="L41" s="21">
        <v>21</v>
      </c>
      <c r="M41" s="16"/>
      <c r="N41" s="21">
        <v>21</v>
      </c>
      <c r="O41" s="16"/>
      <c r="P41" s="20">
        <v>9498000</v>
      </c>
      <c r="Q41" s="16"/>
      <c r="R41" s="20">
        <v>8360071165247</v>
      </c>
      <c r="S41" s="16"/>
      <c r="T41" s="20">
        <v>7521394428125</v>
      </c>
      <c r="U41" s="16"/>
      <c r="V41" s="20">
        <v>0</v>
      </c>
      <c r="W41" s="16"/>
      <c r="X41" s="20">
        <v>0</v>
      </c>
      <c r="Y41" s="16"/>
      <c r="Z41" s="20">
        <v>0</v>
      </c>
      <c r="AA41" s="16"/>
      <c r="AB41" s="20">
        <v>0</v>
      </c>
      <c r="AC41" s="16"/>
      <c r="AD41" s="20">
        <v>9498000</v>
      </c>
      <c r="AE41" s="16"/>
      <c r="AF41" s="20">
        <v>861534</v>
      </c>
      <c r="AG41" s="16"/>
      <c r="AH41" s="20">
        <v>8360071165247</v>
      </c>
      <c r="AI41" s="16"/>
      <c r="AJ41" s="20">
        <v>8181366790449</v>
      </c>
      <c r="AK41" s="16"/>
      <c r="AL41" s="21">
        <f t="shared" si="0"/>
        <v>1.3575598952759327</v>
      </c>
    </row>
    <row r="42" spans="1:38" ht="21.75" customHeight="1" x14ac:dyDescent="0.2">
      <c r="A42" s="103" t="s">
        <v>210</v>
      </c>
      <c r="B42" s="103"/>
      <c r="D42" s="29" t="s">
        <v>120</v>
      </c>
      <c r="E42" s="16"/>
      <c r="F42" s="29" t="s">
        <v>120</v>
      </c>
      <c r="G42" s="16"/>
      <c r="H42" s="29" t="s">
        <v>211</v>
      </c>
      <c r="I42" s="16"/>
      <c r="J42" s="29" t="s">
        <v>212</v>
      </c>
      <c r="K42" s="16"/>
      <c r="L42" s="21">
        <v>18.5</v>
      </c>
      <c r="M42" s="16"/>
      <c r="N42" s="21">
        <v>18.5</v>
      </c>
      <c r="O42" s="16"/>
      <c r="P42" s="20">
        <v>9996000</v>
      </c>
      <c r="Q42" s="16"/>
      <c r="R42" s="20">
        <v>9995341198471</v>
      </c>
      <c r="S42" s="16"/>
      <c r="T42" s="20">
        <v>8261695696196</v>
      </c>
      <c r="U42" s="16"/>
      <c r="V42" s="20">
        <v>0</v>
      </c>
      <c r="W42" s="16"/>
      <c r="X42" s="20">
        <v>0</v>
      </c>
      <c r="Y42" s="16"/>
      <c r="Z42" s="20">
        <v>0</v>
      </c>
      <c r="AA42" s="16"/>
      <c r="AB42" s="20">
        <v>0</v>
      </c>
      <c r="AC42" s="16"/>
      <c r="AD42" s="20">
        <v>9996000</v>
      </c>
      <c r="AE42" s="16"/>
      <c r="AF42" s="20">
        <v>859017</v>
      </c>
      <c r="AG42" s="16"/>
      <c r="AH42" s="20">
        <v>9995341198471</v>
      </c>
      <c r="AI42" s="16"/>
      <c r="AJ42" s="20">
        <v>8585177586474</v>
      </c>
      <c r="AK42" s="16"/>
      <c r="AL42" s="21">
        <f t="shared" si="0"/>
        <v>1.4245654893293564</v>
      </c>
    </row>
    <row r="43" spans="1:38" ht="21.75" customHeight="1" x14ac:dyDescent="0.2">
      <c r="A43" s="103" t="s">
        <v>213</v>
      </c>
      <c r="B43" s="103"/>
      <c r="D43" s="29" t="s">
        <v>120</v>
      </c>
      <c r="E43" s="16"/>
      <c r="F43" s="29" t="s">
        <v>120</v>
      </c>
      <c r="G43" s="16"/>
      <c r="H43" s="29" t="s">
        <v>214</v>
      </c>
      <c r="I43" s="16"/>
      <c r="J43" s="29" t="s">
        <v>215</v>
      </c>
      <c r="K43" s="16"/>
      <c r="L43" s="21">
        <v>18</v>
      </c>
      <c r="M43" s="16"/>
      <c r="N43" s="21">
        <v>18</v>
      </c>
      <c r="O43" s="16"/>
      <c r="P43" s="20">
        <v>6998703</v>
      </c>
      <c r="Q43" s="16"/>
      <c r="R43" s="20">
        <v>6998107546283</v>
      </c>
      <c r="S43" s="16"/>
      <c r="T43" s="20">
        <v>6952769860762</v>
      </c>
      <c r="U43" s="16"/>
      <c r="V43" s="20">
        <v>0</v>
      </c>
      <c r="W43" s="16"/>
      <c r="X43" s="20">
        <v>0</v>
      </c>
      <c r="Y43" s="16"/>
      <c r="Z43" s="20">
        <v>0</v>
      </c>
      <c r="AA43" s="16"/>
      <c r="AB43" s="20">
        <v>0</v>
      </c>
      <c r="AC43" s="16"/>
      <c r="AD43" s="20">
        <v>6998703</v>
      </c>
      <c r="AE43" s="16"/>
      <c r="AF43" s="20">
        <v>900000</v>
      </c>
      <c r="AG43" s="16"/>
      <c r="AH43" s="20">
        <v>6998107546283</v>
      </c>
      <c r="AI43" s="16"/>
      <c r="AJ43" s="20">
        <v>6297691036573</v>
      </c>
      <c r="AK43" s="16"/>
      <c r="AL43" s="21">
        <f t="shared" si="0"/>
        <v>1.0449956594136536</v>
      </c>
    </row>
    <row r="44" spans="1:38" ht="21.75" customHeight="1" x14ac:dyDescent="0.2">
      <c r="A44" s="103" t="s">
        <v>216</v>
      </c>
      <c r="B44" s="103"/>
      <c r="D44" s="29" t="s">
        <v>120</v>
      </c>
      <c r="E44" s="16"/>
      <c r="F44" s="29" t="s">
        <v>120</v>
      </c>
      <c r="G44" s="16"/>
      <c r="H44" s="29" t="s">
        <v>217</v>
      </c>
      <c r="I44" s="16"/>
      <c r="J44" s="29" t="s">
        <v>218</v>
      </c>
      <c r="K44" s="16"/>
      <c r="L44" s="21">
        <v>23</v>
      </c>
      <c r="M44" s="16"/>
      <c r="N44" s="21">
        <v>23</v>
      </c>
      <c r="O44" s="16"/>
      <c r="P44" s="20">
        <v>1997034</v>
      </c>
      <c r="Q44" s="16"/>
      <c r="R44" s="20">
        <v>1997376440769</v>
      </c>
      <c r="S44" s="16"/>
      <c r="T44" s="20">
        <v>1797004833828</v>
      </c>
      <c r="U44" s="16"/>
      <c r="V44" s="20">
        <v>0</v>
      </c>
      <c r="W44" s="16"/>
      <c r="X44" s="20">
        <v>0</v>
      </c>
      <c r="Y44" s="16"/>
      <c r="Z44" s="20">
        <v>0</v>
      </c>
      <c r="AA44" s="16"/>
      <c r="AB44" s="20">
        <v>0</v>
      </c>
      <c r="AC44" s="16"/>
      <c r="AD44" s="20">
        <v>1997034</v>
      </c>
      <c r="AE44" s="16"/>
      <c r="AF44" s="20">
        <v>855000</v>
      </c>
      <c r="AG44" s="16"/>
      <c r="AH44" s="20">
        <v>1997376440769</v>
      </c>
      <c r="AI44" s="16"/>
      <c r="AJ44" s="20">
        <v>1707154592137</v>
      </c>
      <c r="AK44" s="16"/>
      <c r="AL44" s="21">
        <f t="shared" si="0"/>
        <v>0.28327352491112834</v>
      </c>
    </row>
    <row r="45" spans="1:38" ht="21.75" customHeight="1" x14ac:dyDescent="0.2">
      <c r="A45" s="103" t="s">
        <v>219</v>
      </c>
      <c r="B45" s="103"/>
      <c r="D45" s="29" t="s">
        <v>120</v>
      </c>
      <c r="E45" s="16"/>
      <c r="F45" s="29" t="s">
        <v>120</v>
      </c>
      <c r="G45" s="16"/>
      <c r="H45" s="29" t="s">
        <v>220</v>
      </c>
      <c r="I45" s="16"/>
      <c r="J45" s="29" t="s">
        <v>221</v>
      </c>
      <c r="K45" s="16"/>
      <c r="L45" s="21">
        <v>18</v>
      </c>
      <c r="M45" s="16"/>
      <c r="N45" s="21">
        <v>18</v>
      </c>
      <c r="O45" s="16"/>
      <c r="P45" s="20">
        <v>5998869</v>
      </c>
      <c r="Q45" s="16"/>
      <c r="R45" s="20">
        <v>5999806601336</v>
      </c>
      <c r="S45" s="16"/>
      <c r="T45" s="20">
        <v>5353763896638</v>
      </c>
      <c r="U45" s="16"/>
      <c r="V45" s="20">
        <v>0</v>
      </c>
      <c r="W45" s="16"/>
      <c r="X45" s="20">
        <v>0</v>
      </c>
      <c r="Y45" s="16"/>
      <c r="Z45" s="20">
        <v>0</v>
      </c>
      <c r="AA45" s="16"/>
      <c r="AB45" s="20">
        <v>0</v>
      </c>
      <c r="AC45" s="16"/>
      <c r="AD45" s="20">
        <v>5998869</v>
      </c>
      <c r="AE45" s="16"/>
      <c r="AF45" s="20">
        <v>812250</v>
      </c>
      <c r="AG45" s="16"/>
      <c r="AH45" s="20">
        <v>5999806601336</v>
      </c>
      <c r="AI45" s="16"/>
      <c r="AJ45" s="20">
        <v>4871698189881</v>
      </c>
      <c r="AK45" s="16"/>
      <c r="AL45" s="21">
        <f t="shared" si="0"/>
        <v>0.80837618626164032</v>
      </c>
    </row>
    <row r="46" spans="1:38" ht="21.75" customHeight="1" x14ac:dyDescent="0.2">
      <c r="A46" s="103" t="s">
        <v>222</v>
      </c>
      <c r="B46" s="103"/>
      <c r="D46" s="29" t="s">
        <v>120</v>
      </c>
      <c r="E46" s="16"/>
      <c r="F46" s="29" t="s">
        <v>120</v>
      </c>
      <c r="G46" s="16"/>
      <c r="H46" s="29" t="s">
        <v>223</v>
      </c>
      <c r="I46" s="16"/>
      <c r="J46" s="29" t="s">
        <v>224</v>
      </c>
      <c r="K46" s="16"/>
      <c r="L46" s="21">
        <v>23</v>
      </c>
      <c r="M46" s="16"/>
      <c r="N46" s="21">
        <v>23</v>
      </c>
      <c r="O46" s="16"/>
      <c r="P46" s="20">
        <v>2000000</v>
      </c>
      <c r="Q46" s="16"/>
      <c r="R46" s="20">
        <v>1928349449850</v>
      </c>
      <c r="S46" s="16"/>
      <c r="T46" s="20">
        <v>1734885495000</v>
      </c>
      <c r="U46" s="16"/>
      <c r="V46" s="20">
        <v>0</v>
      </c>
      <c r="W46" s="16"/>
      <c r="X46" s="20">
        <v>0</v>
      </c>
      <c r="Y46" s="16"/>
      <c r="Z46" s="20">
        <v>0</v>
      </c>
      <c r="AA46" s="16"/>
      <c r="AB46" s="20">
        <v>0</v>
      </c>
      <c r="AC46" s="16"/>
      <c r="AD46" s="20">
        <v>2000000</v>
      </c>
      <c r="AE46" s="16"/>
      <c r="AF46" s="20">
        <v>867600</v>
      </c>
      <c r="AG46" s="16"/>
      <c r="AH46" s="20">
        <v>1928349449850</v>
      </c>
      <c r="AI46" s="16"/>
      <c r="AJ46" s="20">
        <v>1734885495000</v>
      </c>
      <c r="AK46" s="16"/>
      <c r="AL46" s="21">
        <f t="shared" si="0"/>
        <v>0.28787500074650468</v>
      </c>
    </row>
    <row r="47" spans="1:38" ht="21.75" customHeight="1" x14ac:dyDescent="0.2">
      <c r="A47" s="103" t="s">
        <v>225</v>
      </c>
      <c r="B47" s="103"/>
      <c r="D47" s="29" t="s">
        <v>120</v>
      </c>
      <c r="E47" s="16"/>
      <c r="F47" s="29" t="s">
        <v>120</v>
      </c>
      <c r="G47" s="16"/>
      <c r="H47" s="29" t="s">
        <v>226</v>
      </c>
      <c r="I47" s="16"/>
      <c r="J47" s="29" t="s">
        <v>227</v>
      </c>
      <c r="K47" s="16"/>
      <c r="L47" s="21">
        <v>23</v>
      </c>
      <c r="M47" s="16"/>
      <c r="N47" s="21">
        <v>23</v>
      </c>
      <c r="O47" s="16"/>
      <c r="P47" s="20">
        <v>9998900</v>
      </c>
      <c r="Q47" s="16"/>
      <c r="R47" s="20">
        <v>9998900000000</v>
      </c>
      <c r="S47" s="16"/>
      <c r="T47" s="20">
        <v>8547509982965</v>
      </c>
      <c r="U47" s="16"/>
      <c r="V47" s="20">
        <v>0</v>
      </c>
      <c r="W47" s="16"/>
      <c r="X47" s="20">
        <v>0</v>
      </c>
      <c r="Y47" s="16"/>
      <c r="Z47" s="20">
        <v>0</v>
      </c>
      <c r="AA47" s="16"/>
      <c r="AB47" s="20">
        <v>0</v>
      </c>
      <c r="AC47" s="16"/>
      <c r="AD47" s="20">
        <v>9998900</v>
      </c>
      <c r="AE47" s="16"/>
      <c r="AF47" s="20">
        <v>815489</v>
      </c>
      <c r="AG47" s="16"/>
      <c r="AH47" s="20">
        <v>9998900000000</v>
      </c>
      <c r="AI47" s="16"/>
      <c r="AJ47" s="20">
        <v>8152515050875</v>
      </c>
      <c r="AK47" s="16"/>
      <c r="AL47" s="21">
        <f t="shared" si="0"/>
        <v>1.3527724354837212</v>
      </c>
    </row>
    <row r="48" spans="1:38" ht="21.75" customHeight="1" x14ac:dyDescent="0.2">
      <c r="A48" s="103" t="s">
        <v>228</v>
      </c>
      <c r="B48" s="103"/>
      <c r="D48" s="29" t="s">
        <v>120</v>
      </c>
      <c r="E48" s="16"/>
      <c r="F48" s="29" t="s">
        <v>120</v>
      </c>
      <c r="G48" s="16"/>
      <c r="H48" s="29" t="s">
        <v>229</v>
      </c>
      <c r="I48" s="16"/>
      <c r="J48" s="29" t="s">
        <v>230</v>
      </c>
      <c r="K48" s="16"/>
      <c r="L48" s="21">
        <v>23</v>
      </c>
      <c r="M48" s="16"/>
      <c r="N48" s="21">
        <v>23</v>
      </c>
      <c r="O48" s="16"/>
      <c r="P48" s="20">
        <v>4498900</v>
      </c>
      <c r="Q48" s="16"/>
      <c r="R48" s="20">
        <v>4498900000000</v>
      </c>
      <c r="S48" s="16"/>
      <c r="T48" s="20">
        <v>4048276116937</v>
      </c>
      <c r="U48" s="16"/>
      <c r="V48" s="20">
        <v>0</v>
      </c>
      <c r="W48" s="16"/>
      <c r="X48" s="20">
        <v>0</v>
      </c>
      <c r="Y48" s="16"/>
      <c r="Z48" s="20">
        <v>0</v>
      </c>
      <c r="AA48" s="16"/>
      <c r="AB48" s="20">
        <v>0</v>
      </c>
      <c r="AC48" s="16"/>
      <c r="AD48" s="20">
        <v>4498900</v>
      </c>
      <c r="AE48" s="16"/>
      <c r="AF48" s="20">
        <v>812250</v>
      </c>
      <c r="AG48" s="16"/>
      <c r="AH48" s="20">
        <v>4498900000000</v>
      </c>
      <c r="AI48" s="16"/>
      <c r="AJ48" s="20">
        <v>3653569195536</v>
      </c>
      <c r="AK48" s="16"/>
      <c r="AL48" s="21">
        <f t="shared" si="0"/>
        <v>0.60624821518398397</v>
      </c>
    </row>
    <row r="49" spans="1:38" ht="21.75" customHeight="1" x14ac:dyDescent="0.2">
      <c r="A49" s="103" t="s">
        <v>231</v>
      </c>
      <c r="B49" s="103"/>
      <c r="D49" s="29" t="s">
        <v>120</v>
      </c>
      <c r="E49" s="16"/>
      <c r="F49" s="29" t="s">
        <v>120</v>
      </c>
      <c r="G49" s="16"/>
      <c r="H49" s="29" t="s">
        <v>208</v>
      </c>
      <c r="I49" s="16"/>
      <c r="J49" s="29" t="s">
        <v>209</v>
      </c>
      <c r="K49" s="16"/>
      <c r="L49" s="21">
        <v>18</v>
      </c>
      <c r="M49" s="16"/>
      <c r="N49" s="21">
        <v>18</v>
      </c>
      <c r="O49" s="16"/>
      <c r="P49" s="20">
        <v>8000000</v>
      </c>
      <c r="Q49" s="16"/>
      <c r="R49" s="20">
        <v>8000135093750</v>
      </c>
      <c r="S49" s="16"/>
      <c r="T49" s="20">
        <v>7198695000000</v>
      </c>
      <c r="U49" s="16"/>
      <c r="V49" s="20">
        <v>0</v>
      </c>
      <c r="W49" s="16"/>
      <c r="X49" s="20">
        <v>0</v>
      </c>
      <c r="Y49" s="16"/>
      <c r="Z49" s="20">
        <v>0</v>
      </c>
      <c r="AA49" s="16"/>
      <c r="AB49" s="20">
        <v>0</v>
      </c>
      <c r="AC49" s="16"/>
      <c r="AD49" s="20">
        <v>8000000</v>
      </c>
      <c r="AE49" s="16"/>
      <c r="AF49" s="20">
        <v>900000</v>
      </c>
      <c r="AG49" s="16"/>
      <c r="AH49" s="20">
        <v>8000135093750</v>
      </c>
      <c r="AI49" s="16"/>
      <c r="AJ49" s="20">
        <v>7198695000000</v>
      </c>
      <c r="AK49" s="16"/>
      <c r="AL49" s="21">
        <f t="shared" si="0"/>
        <v>1.1945020777863264</v>
      </c>
    </row>
    <row r="50" spans="1:38" ht="21.75" customHeight="1" x14ac:dyDescent="0.2">
      <c r="A50" s="103" t="s">
        <v>232</v>
      </c>
      <c r="B50" s="103"/>
      <c r="D50" s="29" t="s">
        <v>120</v>
      </c>
      <c r="E50" s="16"/>
      <c r="F50" s="29" t="s">
        <v>120</v>
      </c>
      <c r="G50" s="16"/>
      <c r="H50" s="29" t="s">
        <v>233</v>
      </c>
      <c r="I50" s="16"/>
      <c r="J50" s="29" t="s">
        <v>234</v>
      </c>
      <c r="K50" s="16"/>
      <c r="L50" s="21">
        <v>18</v>
      </c>
      <c r="M50" s="16"/>
      <c r="N50" s="21">
        <v>18</v>
      </c>
      <c r="O50" s="16"/>
      <c r="P50" s="20">
        <v>3954984</v>
      </c>
      <c r="Q50" s="16"/>
      <c r="R50" s="20">
        <v>3954984000000</v>
      </c>
      <c r="S50" s="16"/>
      <c r="T50" s="20">
        <v>3206159355310</v>
      </c>
      <c r="U50" s="16"/>
      <c r="V50" s="20">
        <v>0</v>
      </c>
      <c r="W50" s="16"/>
      <c r="X50" s="20">
        <v>0</v>
      </c>
      <c r="Y50" s="16"/>
      <c r="Z50" s="20">
        <v>3954984</v>
      </c>
      <c r="AA50" s="16"/>
      <c r="AB50" s="20">
        <v>3381115749060</v>
      </c>
      <c r="AC50" s="16"/>
      <c r="AD50" s="20">
        <v>0</v>
      </c>
      <c r="AE50" s="16"/>
      <c r="AF50" s="20">
        <v>0</v>
      </c>
      <c r="AG50" s="16"/>
      <c r="AH50" s="20">
        <v>0</v>
      </c>
      <c r="AI50" s="16"/>
      <c r="AJ50" s="20">
        <v>0</v>
      </c>
      <c r="AK50" s="16"/>
      <c r="AL50" s="21">
        <f t="shared" si="0"/>
        <v>0</v>
      </c>
    </row>
    <row r="51" spans="1:38" ht="21.75" customHeight="1" x14ac:dyDescent="0.2">
      <c r="A51" s="103" t="s">
        <v>235</v>
      </c>
      <c r="B51" s="103"/>
      <c r="D51" s="29" t="s">
        <v>120</v>
      </c>
      <c r="E51" s="16"/>
      <c r="F51" s="29" t="s">
        <v>120</v>
      </c>
      <c r="G51" s="16"/>
      <c r="H51" s="29" t="s">
        <v>236</v>
      </c>
      <c r="I51" s="16"/>
      <c r="J51" s="29" t="s">
        <v>237</v>
      </c>
      <c r="K51" s="16"/>
      <c r="L51" s="21">
        <v>18</v>
      </c>
      <c r="M51" s="16"/>
      <c r="N51" s="21">
        <v>18</v>
      </c>
      <c r="O51" s="16"/>
      <c r="P51" s="20">
        <v>3000000</v>
      </c>
      <c r="Q51" s="16"/>
      <c r="R51" s="20">
        <v>2443497955534</v>
      </c>
      <c r="S51" s="16"/>
      <c r="T51" s="20">
        <v>2167707031875</v>
      </c>
      <c r="U51" s="16"/>
      <c r="V51" s="20">
        <v>0</v>
      </c>
      <c r="W51" s="16"/>
      <c r="X51" s="20">
        <v>0</v>
      </c>
      <c r="Y51" s="16"/>
      <c r="Z51" s="20">
        <v>0</v>
      </c>
      <c r="AA51" s="16"/>
      <c r="AB51" s="20">
        <v>0</v>
      </c>
      <c r="AC51" s="16"/>
      <c r="AD51" s="20">
        <v>3000000</v>
      </c>
      <c r="AE51" s="16"/>
      <c r="AF51" s="20">
        <v>722700</v>
      </c>
      <c r="AG51" s="16"/>
      <c r="AH51" s="20">
        <v>2443497955534</v>
      </c>
      <c r="AI51" s="16"/>
      <c r="AJ51" s="20">
        <v>2167707031875</v>
      </c>
      <c r="AK51" s="16"/>
      <c r="AL51" s="21">
        <f t="shared" si="0"/>
        <v>0.35969443817340752</v>
      </c>
    </row>
    <row r="52" spans="1:38" ht="21.75" customHeight="1" x14ac:dyDescent="0.2">
      <c r="A52" s="103" t="s">
        <v>238</v>
      </c>
      <c r="B52" s="103"/>
      <c r="D52" s="29" t="s">
        <v>120</v>
      </c>
      <c r="E52" s="16"/>
      <c r="F52" s="29" t="s">
        <v>120</v>
      </c>
      <c r="G52" s="16"/>
      <c r="H52" s="29" t="s">
        <v>239</v>
      </c>
      <c r="I52" s="16"/>
      <c r="J52" s="29" t="s">
        <v>240</v>
      </c>
      <c r="K52" s="16"/>
      <c r="L52" s="21">
        <v>18</v>
      </c>
      <c r="M52" s="16"/>
      <c r="N52" s="21">
        <v>18</v>
      </c>
      <c r="O52" s="16"/>
      <c r="P52" s="20">
        <v>3211273</v>
      </c>
      <c r="Q52" s="16"/>
      <c r="R52" s="20">
        <v>3211353866917</v>
      </c>
      <c r="S52" s="16"/>
      <c r="T52" s="20">
        <v>2889621861091</v>
      </c>
      <c r="U52" s="16"/>
      <c r="V52" s="20">
        <v>0</v>
      </c>
      <c r="W52" s="16"/>
      <c r="X52" s="20">
        <v>0</v>
      </c>
      <c r="Y52" s="16"/>
      <c r="Z52" s="20">
        <v>0</v>
      </c>
      <c r="AA52" s="16"/>
      <c r="AB52" s="20">
        <v>0</v>
      </c>
      <c r="AC52" s="16"/>
      <c r="AD52" s="20">
        <v>3211273</v>
      </c>
      <c r="AE52" s="16"/>
      <c r="AF52" s="20">
        <v>900000</v>
      </c>
      <c r="AG52" s="16"/>
      <c r="AH52" s="20">
        <v>3211353866917</v>
      </c>
      <c r="AI52" s="16"/>
      <c r="AJ52" s="20">
        <v>2889621861091</v>
      </c>
      <c r="AK52" s="16"/>
      <c r="AL52" s="21">
        <f t="shared" si="0"/>
        <v>0.47948403385474597</v>
      </c>
    </row>
    <row r="53" spans="1:38" ht="21.75" customHeight="1" x14ac:dyDescent="0.2">
      <c r="A53" s="103" t="s">
        <v>241</v>
      </c>
      <c r="B53" s="103"/>
      <c r="D53" s="29" t="s">
        <v>120</v>
      </c>
      <c r="E53" s="16"/>
      <c r="F53" s="29" t="s">
        <v>120</v>
      </c>
      <c r="G53" s="16"/>
      <c r="H53" s="29" t="s">
        <v>242</v>
      </c>
      <c r="I53" s="16"/>
      <c r="J53" s="29" t="s">
        <v>243</v>
      </c>
      <c r="K53" s="16"/>
      <c r="L53" s="21">
        <v>23</v>
      </c>
      <c r="M53" s="16"/>
      <c r="N53" s="21">
        <v>23</v>
      </c>
      <c r="O53" s="16"/>
      <c r="P53" s="20">
        <v>5000000</v>
      </c>
      <c r="Q53" s="16"/>
      <c r="R53" s="20">
        <v>5000000000000</v>
      </c>
      <c r="S53" s="16"/>
      <c r="T53" s="20">
        <v>4499184375000</v>
      </c>
      <c r="U53" s="16"/>
      <c r="V53" s="20">
        <v>0</v>
      </c>
      <c r="W53" s="16"/>
      <c r="X53" s="20">
        <v>0</v>
      </c>
      <c r="Y53" s="16"/>
      <c r="Z53" s="20">
        <v>0</v>
      </c>
      <c r="AA53" s="16"/>
      <c r="AB53" s="20">
        <v>0</v>
      </c>
      <c r="AC53" s="16"/>
      <c r="AD53" s="20">
        <v>5000000</v>
      </c>
      <c r="AE53" s="16"/>
      <c r="AF53" s="20">
        <v>900000</v>
      </c>
      <c r="AG53" s="16"/>
      <c r="AH53" s="20">
        <v>5000000000000</v>
      </c>
      <c r="AI53" s="16"/>
      <c r="AJ53" s="20">
        <v>4499184375000</v>
      </c>
      <c r="AK53" s="16"/>
      <c r="AL53" s="21">
        <f t="shared" si="0"/>
        <v>0.74656379861645394</v>
      </c>
    </row>
    <row r="54" spans="1:38" ht="21.75" customHeight="1" x14ac:dyDescent="0.2">
      <c r="A54" s="103" t="s">
        <v>244</v>
      </c>
      <c r="B54" s="103"/>
      <c r="D54" s="29" t="s">
        <v>120</v>
      </c>
      <c r="E54" s="16"/>
      <c r="F54" s="29" t="s">
        <v>120</v>
      </c>
      <c r="G54" s="16"/>
      <c r="H54" s="29" t="s">
        <v>245</v>
      </c>
      <c r="I54" s="16"/>
      <c r="J54" s="29" t="s">
        <v>246</v>
      </c>
      <c r="K54" s="16"/>
      <c r="L54" s="21">
        <v>23</v>
      </c>
      <c r="M54" s="16"/>
      <c r="N54" s="21">
        <v>23</v>
      </c>
      <c r="O54" s="16"/>
      <c r="P54" s="20">
        <v>1200000</v>
      </c>
      <c r="Q54" s="16"/>
      <c r="R54" s="20">
        <v>1200000000000</v>
      </c>
      <c r="S54" s="16"/>
      <c r="T54" s="20">
        <v>1079804250000</v>
      </c>
      <c r="U54" s="16"/>
      <c r="V54" s="20">
        <v>0</v>
      </c>
      <c r="W54" s="16"/>
      <c r="X54" s="20">
        <v>0</v>
      </c>
      <c r="Y54" s="16"/>
      <c r="Z54" s="20">
        <v>0</v>
      </c>
      <c r="AA54" s="16"/>
      <c r="AB54" s="20">
        <v>0</v>
      </c>
      <c r="AC54" s="16"/>
      <c r="AD54" s="20">
        <v>1200000</v>
      </c>
      <c r="AE54" s="16"/>
      <c r="AF54" s="20">
        <v>900000</v>
      </c>
      <c r="AG54" s="16"/>
      <c r="AH54" s="20">
        <v>1200000000000</v>
      </c>
      <c r="AI54" s="16"/>
      <c r="AJ54" s="20">
        <v>1079804250000</v>
      </c>
      <c r="AK54" s="16"/>
      <c r="AL54" s="21">
        <f t="shared" si="0"/>
        <v>0.17917531166794895</v>
      </c>
    </row>
    <row r="55" spans="1:38" ht="21.75" customHeight="1" x14ac:dyDescent="0.2">
      <c r="A55" s="103" t="s">
        <v>247</v>
      </c>
      <c r="B55" s="103"/>
      <c r="D55" s="29" t="s">
        <v>120</v>
      </c>
      <c r="E55" s="16"/>
      <c r="F55" s="29" t="s">
        <v>120</v>
      </c>
      <c r="G55" s="16"/>
      <c r="H55" s="29" t="s">
        <v>248</v>
      </c>
      <c r="I55" s="16"/>
      <c r="J55" s="29" t="s">
        <v>249</v>
      </c>
      <c r="K55" s="16"/>
      <c r="L55" s="21">
        <v>23</v>
      </c>
      <c r="M55" s="16"/>
      <c r="N55" s="21">
        <v>23</v>
      </c>
      <c r="O55" s="16"/>
      <c r="P55" s="20">
        <v>4000000</v>
      </c>
      <c r="Q55" s="16"/>
      <c r="R55" s="20">
        <v>4000060000000</v>
      </c>
      <c r="S55" s="16"/>
      <c r="T55" s="20">
        <v>3599347500000</v>
      </c>
      <c r="U55" s="16"/>
      <c r="V55" s="20">
        <v>0</v>
      </c>
      <c r="W55" s="16"/>
      <c r="X55" s="20">
        <v>0</v>
      </c>
      <c r="Y55" s="16"/>
      <c r="Z55" s="20">
        <v>0</v>
      </c>
      <c r="AA55" s="16"/>
      <c r="AB55" s="20">
        <v>0</v>
      </c>
      <c r="AC55" s="16"/>
      <c r="AD55" s="20">
        <v>4000000</v>
      </c>
      <c r="AE55" s="16"/>
      <c r="AF55" s="20">
        <v>900000</v>
      </c>
      <c r="AG55" s="16"/>
      <c r="AH55" s="20">
        <v>4000060000000</v>
      </c>
      <c r="AI55" s="16"/>
      <c r="AJ55" s="20">
        <v>3599347500000</v>
      </c>
      <c r="AK55" s="16"/>
      <c r="AL55" s="21">
        <f t="shared" si="0"/>
        <v>0.59725103889316322</v>
      </c>
    </row>
    <row r="56" spans="1:38" ht="21.75" customHeight="1" x14ac:dyDescent="0.2">
      <c r="A56" s="103" t="s">
        <v>250</v>
      </c>
      <c r="B56" s="103"/>
      <c r="D56" s="29" t="s">
        <v>120</v>
      </c>
      <c r="E56" s="16"/>
      <c r="F56" s="29" t="s">
        <v>120</v>
      </c>
      <c r="G56" s="16"/>
      <c r="H56" s="29" t="s">
        <v>251</v>
      </c>
      <c r="I56" s="16"/>
      <c r="J56" s="29" t="s">
        <v>252</v>
      </c>
      <c r="K56" s="16"/>
      <c r="L56" s="21">
        <v>23</v>
      </c>
      <c r="M56" s="16"/>
      <c r="N56" s="21">
        <v>23</v>
      </c>
      <c r="O56" s="16"/>
      <c r="P56" s="20">
        <v>500000</v>
      </c>
      <c r="Q56" s="16"/>
      <c r="R56" s="20">
        <v>500073874976</v>
      </c>
      <c r="S56" s="16"/>
      <c r="T56" s="20">
        <v>449918437500</v>
      </c>
      <c r="U56" s="16"/>
      <c r="V56" s="20">
        <v>0</v>
      </c>
      <c r="W56" s="16"/>
      <c r="X56" s="20">
        <v>0</v>
      </c>
      <c r="Y56" s="16"/>
      <c r="Z56" s="20">
        <v>0</v>
      </c>
      <c r="AA56" s="16"/>
      <c r="AB56" s="20">
        <v>0</v>
      </c>
      <c r="AC56" s="16"/>
      <c r="AD56" s="20">
        <v>500000</v>
      </c>
      <c r="AE56" s="16"/>
      <c r="AF56" s="20">
        <v>900000</v>
      </c>
      <c r="AG56" s="16"/>
      <c r="AH56" s="20">
        <v>500073874976</v>
      </c>
      <c r="AI56" s="16"/>
      <c r="AJ56" s="20">
        <v>449918437500</v>
      </c>
      <c r="AK56" s="16"/>
      <c r="AL56" s="21">
        <f t="shared" si="0"/>
        <v>7.4656379861645403E-2</v>
      </c>
    </row>
    <row r="57" spans="1:38" ht="21.75" customHeight="1" x14ac:dyDescent="0.2">
      <c r="A57" s="103" t="s">
        <v>253</v>
      </c>
      <c r="B57" s="103"/>
      <c r="D57" s="29" t="s">
        <v>120</v>
      </c>
      <c r="E57" s="16"/>
      <c r="F57" s="29" t="s">
        <v>120</v>
      </c>
      <c r="G57" s="16"/>
      <c r="H57" s="29" t="s">
        <v>254</v>
      </c>
      <c r="I57" s="16"/>
      <c r="J57" s="29" t="s">
        <v>255</v>
      </c>
      <c r="K57" s="16"/>
      <c r="L57" s="21">
        <v>18</v>
      </c>
      <c r="M57" s="16"/>
      <c r="N57" s="21">
        <v>18</v>
      </c>
      <c r="O57" s="16"/>
      <c r="P57" s="20">
        <v>5595000</v>
      </c>
      <c r="Q57" s="16"/>
      <c r="R57" s="20">
        <v>5415990382430</v>
      </c>
      <c r="S57" s="16"/>
      <c r="T57" s="20">
        <v>4228040833675</v>
      </c>
      <c r="U57" s="16"/>
      <c r="V57" s="20">
        <v>0</v>
      </c>
      <c r="W57" s="16"/>
      <c r="X57" s="20">
        <v>0</v>
      </c>
      <c r="Y57" s="16"/>
      <c r="Z57" s="20">
        <v>5595000</v>
      </c>
      <c r="AA57" s="16"/>
      <c r="AB57" s="20">
        <v>4296270662667</v>
      </c>
      <c r="AC57" s="16"/>
      <c r="AD57" s="20">
        <v>0</v>
      </c>
      <c r="AE57" s="16"/>
      <c r="AF57" s="20">
        <v>0</v>
      </c>
      <c r="AG57" s="16"/>
      <c r="AH57" s="20">
        <v>0</v>
      </c>
      <c r="AI57" s="16"/>
      <c r="AJ57" s="20">
        <v>0</v>
      </c>
      <c r="AK57" s="16"/>
      <c r="AL57" s="21">
        <f t="shared" si="0"/>
        <v>0</v>
      </c>
    </row>
    <row r="58" spans="1:38" ht="21.75" customHeight="1" x14ac:dyDescent="0.2">
      <c r="A58" s="103" t="s">
        <v>256</v>
      </c>
      <c r="B58" s="103"/>
      <c r="D58" s="29" t="s">
        <v>120</v>
      </c>
      <c r="E58" s="16"/>
      <c r="F58" s="29" t="s">
        <v>120</v>
      </c>
      <c r="G58" s="16"/>
      <c r="H58" s="29" t="s">
        <v>257</v>
      </c>
      <c r="I58" s="16"/>
      <c r="J58" s="29" t="s">
        <v>258</v>
      </c>
      <c r="K58" s="16"/>
      <c r="L58" s="21">
        <v>18</v>
      </c>
      <c r="M58" s="16"/>
      <c r="N58" s="21">
        <v>18</v>
      </c>
      <c r="O58" s="16"/>
      <c r="P58" s="20">
        <v>4995000</v>
      </c>
      <c r="Q58" s="16"/>
      <c r="R58" s="20">
        <v>4995078968750</v>
      </c>
      <c r="S58" s="16"/>
      <c r="T58" s="20">
        <v>4494685190625</v>
      </c>
      <c r="U58" s="16"/>
      <c r="V58" s="20">
        <v>0</v>
      </c>
      <c r="W58" s="16"/>
      <c r="X58" s="20">
        <v>0</v>
      </c>
      <c r="Y58" s="16"/>
      <c r="Z58" s="20">
        <v>0</v>
      </c>
      <c r="AA58" s="16"/>
      <c r="AB58" s="20">
        <v>0</v>
      </c>
      <c r="AC58" s="16"/>
      <c r="AD58" s="20">
        <v>4995000</v>
      </c>
      <c r="AE58" s="16"/>
      <c r="AF58" s="20">
        <v>900000</v>
      </c>
      <c r="AG58" s="16"/>
      <c r="AH58" s="20">
        <v>4995078968750</v>
      </c>
      <c r="AI58" s="16"/>
      <c r="AJ58" s="20">
        <v>4494685190625</v>
      </c>
      <c r="AK58" s="16"/>
      <c r="AL58" s="21">
        <f t="shared" si="0"/>
        <v>0.74581723481783757</v>
      </c>
    </row>
    <row r="59" spans="1:38" ht="21.75" customHeight="1" x14ac:dyDescent="0.2">
      <c r="A59" s="103" t="s">
        <v>259</v>
      </c>
      <c r="B59" s="103"/>
      <c r="D59" s="29" t="s">
        <v>120</v>
      </c>
      <c r="E59" s="16"/>
      <c r="F59" s="29" t="s">
        <v>120</v>
      </c>
      <c r="G59" s="16"/>
      <c r="H59" s="29" t="s">
        <v>260</v>
      </c>
      <c r="I59" s="16"/>
      <c r="J59" s="29" t="s">
        <v>261</v>
      </c>
      <c r="K59" s="16"/>
      <c r="L59" s="21">
        <v>23</v>
      </c>
      <c r="M59" s="16"/>
      <c r="N59" s="21">
        <v>23</v>
      </c>
      <c r="O59" s="16"/>
      <c r="P59" s="20">
        <v>430000</v>
      </c>
      <c r="Q59" s="16"/>
      <c r="R59" s="20">
        <v>430020000000</v>
      </c>
      <c r="S59" s="16"/>
      <c r="T59" s="20">
        <v>430386378327</v>
      </c>
      <c r="U59" s="16"/>
      <c r="V59" s="20">
        <v>0</v>
      </c>
      <c r="W59" s="16"/>
      <c r="X59" s="20">
        <v>0</v>
      </c>
      <c r="Y59" s="16"/>
      <c r="Z59" s="20">
        <v>0</v>
      </c>
      <c r="AA59" s="16"/>
      <c r="AB59" s="20">
        <v>0</v>
      </c>
      <c r="AC59" s="16"/>
      <c r="AD59" s="20">
        <v>430000</v>
      </c>
      <c r="AE59" s="16"/>
      <c r="AF59" s="20">
        <v>990704</v>
      </c>
      <c r="AG59" s="16"/>
      <c r="AH59" s="20">
        <v>430020000000</v>
      </c>
      <c r="AI59" s="16"/>
      <c r="AJ59" s="20">
        <v>425925507007</v>
      </c>
      <c r="AK59" s="16"/>
      <c r="AL59" s="21">
        <f t="shared" si="0"/>
        <v>7.067515752536481E-2</v>
      </c>
    </row>
    <row r="60" spans="1:38" ht="21.75" customHeight="1" x14ac:dyDescent="0.2">
      <c r="A60" s="103" t="s">
        <v>262</v>
      </c>
      <c r="B60" s="103"/>
      <c r="D60" s="29" t="s">
        <v>120</v>
      </c>
      <c r="E60" s="16"/>
      <c r="F60" s="29" t="s">
        <v>120</v>
      </c>
      <c r="G60" s="16"/>
      <c r="H60" s="29" t="s">
        <v>263</v>
      </c>
      <c r="I60" s="16"/>
      <c r="J60" s="29" t="s">
        <v>264</v>
      </c>
      <c r="K60" s="16"/>
      <c r="L60" s="21">
        <v>23</v>
      </c>
      <c r="M60" s="16"/>
      <c r="N60" s="21">
        <v>23</v>
      </c>
      <c r="O60" s="16"/>
      <c r="P60" s="20">
        <v>1999977</v>
      </c>
      <c r="Q60" s="16"/>
      <c r="R60" s="20">
        <v>2000172870722</v>
      </c>
      <c r="S60" s="16"/>
      <c r="T60" s="20">
        <v>1799653053751</v>
      </c>
      <c r="U60" s="16"/>
      <c r="V60" s="20">
        <v>0</v>
      </c>
      <c r="W60" s="16"/>
      <c r="X60" s="20">
        <v>0</v>
      </c>
      <c r="Y60" s="16"/>
      <c r="Z60" s="20">
        <v>0</v>
      </c>
      <c r="AA60" s="16"/>
      <c r="AB60" s="20">
        <v>0</v>
      </c>
      <c r="AC60" s="16"/>
      <c r="AD60" s="20">
        <v>1999977</v>
      </c>
      <c r="AE60" s="16"/>
      <c r="AF60" s="20">
        <v>1000000</v>
      </c>
      <c r="AG60" s="16"/>
      <c r="AH60" s="20">
        <v>2000172870722</v>
      </c>
      <c r="AI60" s="16"/>
      <c r="AJ60" s="20">
        <v>1999614504168</v>
      </c>
      <c r="AK60" s="16"/>
      <c r="AL60" s="21">
        <f t="shared" si="0"/>
        <v>0.33180231694777329</v>
      </c>
    </row>
    <row r="61" spans="1:38" ht="21.75" customHeight="1" x14ac:dyDescent="0.2">
      <c r="A61" s="103" t="s">
        <v>265</v>
      </c>
      <c r="B61" s="103"/>
      <c r="D61" s="29" t="s">
        <v>120</v>
      </c>
      <c r="E61" s="16"/>
      <c r="F61" s="29" t="s">
        <v>120</v>
      </c>
      <c r="G61" s="16"/>
      <c r="H61" s="29" t="s">
        <v>266</v>
      </c>
      <c r="I61" s="16"/>
      <c r="J61" s="29" t="s">
        <v>267</v>
      </c>
      <c r="K61" s="16"/>
      <c r="L61" s="21">
        <v>23</v>
      </c>
      <c r="M61" s="16"/>
      <c r="N61" s="21">
        <v>23</v>
      </c>
      <c r="O61" s="16"/>
      <c r="P61" s="20">
        <v>1000000</v>
      </c>
      <c r="Q61" s="16"/>
      <c r="R61" s="20">
        <v>1000167249955</v>
      </c>
      <c r="S61" s="16"/>
      <c r="T61" s="20">
        <v>899836875000</v>
      </c>
      <c r="U61" s="16"/>
      <c r="V61" s="20">
        <v>0</v>
      </c>
      <c r="W61" s="16"/>
      <c r="X61" s="20">
        <v>0</v>
      </c>
      <c r="Y61" s="16"/>
      <c r="Z61" s="20">
        <v>0</v>
      </c>
      <c r="AA61" s="16"/>
      <c r="AB61" s="20">
        <v>0</v>
      </c>
      <c r="AC61" s="16"/>
      <c r="AD61" s="20">
        <v>1000000</v>
      </c>
      <c r="AE61" s="16"/>
      <c r="AF61" s="20">
        <v>900000</v>
      </c>
      <c r="AG61" s="16"/>
      <c r="AH61" s="20">
        <v>1000167249955</v>
      </c>
      <c r="AI61" s="16"/>
      <c r="AJ61" s="20">
        <v>899836875000</v>
      </c>
      <c r="AK61" s="16"/>
      <c r="AL61" s="21">
        <f t="shared" si="0"/>
        <v>0.14931275972329081</v>
      </c>
    </row>
    <row r="62" spans="1:38" ht="21.75" customHeight="1" x14ac:dyDescent="0.2">
      <c r="A62" s="103" t="s">
        <v>268</v>
      </c>
      <c r="B62" s="103"/>
      <c r="D62" s="29" t="s">
        <v>120</v>
      </c>
      <c r="E62" s="16"/>
      <c r="F62" s="29" t="s">
        <v>120</v>
      </c>
      <c r="G62" s="16"/>
      <c r="H62" s="29" t="s">
        <v>269</v>
      </c>
      <c r="I62" s="16"/>
      <c r="J62" s="29" t="s">
        <v>270</v>
      </c>
      <c r="K62" s="16"/>
      <c r="L62" s="21">
        <v>23</v>
      </c>
      <c r="M62" s="16"/>
      <c r="N62" s="21">
        <v>23</v>
      </c>
      <c r="O62" s="16"/>
      <c r="P62" s="20">
        <v>3000000</v>
      </c>
      <c r="Q62" s="16"/>
      <c r="R62" s="20">
        <v>3000000000000</v>
      </c>
      <c r="S62" s="16"/>
      <c r="T62" s="20">
        <v>2699510625000</v>
      </c>
      <c r="U62" s="16"/>
      <c r="V62" s="20">
        <v>0</v>
      </c>
      <c r="W62" s="16"/>
      <c r="X62" s="20">
        <v>0</v>
      </c>
      <c r="Y62" s="16"/>
      <c r="Z62" s="20">
        <v>0</v>
      </c>
      <c r="AA62" s="16"/>
      <c r="AB62" s="20">
        <v>0</v>
      </c>
      <c r="AC62" s="16"/>
      <c r="AD62" s="20">
        <v>3000000</v>
      </c>
      <c r="AE62" s="16"/>
      <c r="AF62" s="20">
        <v>900000</v>
      </c>
      <c r="AG62" s="16"/>
      <c r="AH62" s="20">
        <v>3000000000000</v>
      </c>
      <c r="AI62" s="16"/>
      <c r="AJ62" s="20">
        <v>2699510625000</v>
      </c>
      <c r="AK62" s="16"/>
      <c r="AL62" s="21">
        <f t="shared" si="0"/>
        <v>0.44793827916987233</v>
      </c>
    </row>
    <row r="63" spans="1:38" ht="21.75" customHeight="1" x14ac:dyDescent="0.2">
      <c r="A63" s="103" t="s">
        <v>271</v>
      </c>
      <c r="B63" s="103"/>
      <c r="D63" s="29" t="s">
        <v>120</v>
      </c>
      <c r="E63" s="16"/>
      <c r="F63" s="29" t="s">
        <v>120</v>
      </c>
      <c r="G63" s="16"/>
      <c r="H63" s="29" t="s">
        <v>272</v>
      </c>
      <c r="I63" s="16"/>
      <c r="J63" s="29" t="s">
        <v>273</v>
      </c>
      <c r="K63" s="16"/>
      <c r="L63" s="21">
        <v>18</v>
      </c>
      <c r="M63" s="16"/>
      <c r="N63" s="21">
        <v>18</v>
      </c>
      <c r="O63" s="16"/>
      <c r="P63" s="20">
        <v>5980000</v>
      </c>
      <c r="Q63" s="16"/>
      <c r="R63" s="20">
        <v>5980020000000</v>
      </c>
      <c r="S63" s="16"/>
      <c r="T63" s="20">
        <v>4563108786600</v>
      </c>
      <c r="U63" s="16"/>
      <c r="V63" s="20">
        <v>0</v>
      </c>
      <c r="W63" s="16"/>
      <c r="X63" s="20">
        <v>0</v>
      </c>
      <c r="Y63" s="16"/>
      <c r="Z63" s="20">
        <v>0</v>
      </c>
      <c r="AA63" s="16"/>
      <c r="AB63" s="20">
        <v>0</v>
      </c>
      <c r="AC63" s="16"/>
      <c r="AD63" s="20">
        <v>5980000</v>
      </c>
      <c r="AE63" s="16"/>
      <c r="AF63" s="20">
        <v>763200</v>
      </c>
      <c r="AG63" s="16"/>
      <c r="AH63" s="20">
        <v>5980020000000</v>
      </c>
      <c r="AI63" s="16"/>
      <c r="AJ63" s="20">
        <v>4563108786600</v>
      </c>
      <c r="AK63" s="16"/>
      <c r="AL63" s="21">
        <f t="shared" si="0"/>
        <v>0.7571709770671966</v>
      </c>
    </row>
    <row r="64" spans="1:38" ht="21.75" customHeight="1" x14ac:dyDescent="0.2">
      <c r="A64" s="103" t="s">
        <v>274</v>
      </c>
      <c r="B64" s="103"/>
      <c r="D64" s="29" t="s">
        <v>120</v>
      </c>
      <c r="E64" s="16"/>
      <c r="F64" s="29" t="s">
        <v>120</v>
      </c>
      <c r="G64" s="16"/>
      <c r="H64" s="29" t="s">
        <v>275</v>
      </c>
      <c r="I64" s="16"/>
      <c r="J64" s="29" t="s">
        <v>276</v>
      </c>
      <c r="K64" s="16"/>
      <c r="L64" s="21">
        <v>18</v>
      </c>
      <c r="M64" s="16"/>
      <c r="N64" s="21">
        <v>18</v>
      </c>
      <c r="O64" s="16"/>
      <c r="P64" s="20">
        <v>10500000</v>
      </c>
      <c r="Q64" s="16"/>
      <c r="R64" s="20">
        <v>10074716485859</v>
      </c>
      <c r="S64" s="16"/>
      <c r="T64" s="20">
        <v>10389441572343</v>
      </c>
      <c r="U64" s="16"/>
      <c r="V64" s="20">
        <v>0</v>
      </c>
      <c r="W64" s="16"/>
      <c r="X64" s="20">
        <v>0</v>
      </c>
      <c r="Y64" s="16"/>
      <c r="Z64" s="20">
        <v>10500000</v>
      </c>
      <c r="AA64" s="16"/>
      <c r="AB64" s="20">
        <v>10482140000000</v>
      </c>
      <c r="AC64" s="16"/>
      <c r="AD64" s="20">
        <v>0</v>
      </c>
      <c r="AE64" s="16"/>
      <c r="AF64" s="20">
        <v>0</v>
      </c>
      <c r="AG64" s="16"/>
      <c r="AH64" s="20">
        <v>0</v>
      </c>
      <c r="AI64" s="16"/>
      <c r="AJ64" s="20">
        <v>0</v>
      </c>
      <c r="AK64" s="16"/>
      <c r="AL64" s="21">
        <f t="shared" si="0"/>
        <v>0</v>
      </c>
    </row>
    <row r="65" spans="1:38" ht="21.75" customHeight="1" x14ac:dyDescent="0.2">
      <c r="A65" s="103" t="s">
        <v>277</v>
      </c>
      <c r="B65" s="103"/>
      <c r="D65" s="29" t="s">
        <v>120</v>
      </c>
      <c r="E65" s="16"/>
      <c r="F65" s="29" t="s">
        <v>120</v>
      </c>
      <c r="G65" s="16"/>
      <c r="H65" s="29" t="s">
        <v>278</v>
      </c>
      <c r="I65" s="16"/>
      <c r="J65" s="29" t="s">
        <v>279</v>
      </c>
      <c r="K65" s="16"/>
      <c r="L65" s="21">
        <v>20.5</v>
      </c>
      <c r="M65" s="16"/>
      <c r="N65" s="21">
        <v>20.5</v>
      </c>
      <c r="O65" s="16"/>
      <c r="P65" s="20">
        <v>5000</v>
      </c>
      <c r="Q65" s="16"/>
      <c r="R65" s="20">
        <v>4468059688</v>
      </c>
      <c r="S65" s="16"/>
      <c r="T65" s="20">
        <v>4579669784</v>
      </c>
      <c r="U65" s="16"/>
      <c r="V65" s="20">
        <v>0</v>
      </c>
      <c r="W65" s="16"/>
      <c r="X65" s="20">
        <v>0</v>
      </c>
      <c r="Y65" s="16"/>
      <c r="Z65" s="20">
        <v>0</v>
      </c>
      <c r="AA65" s="16"/>
      <c r="AB65" s="20">
        <v>0</v>
      </c>
      <c r="AC65" s="16"/>
      <c r="AD65" s="20">
        <v>5000</v>
      </c>
      <c r="AE65" s="16"/>
      <c r="AF65" s="20">
        <v>925850</v>
      </c>
      <c r="AG65" s="16"/>
      <c r="AH65" s="20">
        <v>4468059688</v>
      </c>
      <c r="AI65" s="16"/>
      <c r="AJ65" s="20">
        <v>4628410948</v>
      </c>
      <c r="AK65" s="16"/>
      <c r="AL65" s="21">
        <f t="shared" si="0"/>
        <v>7.6800676987078638E-4</v>
      </c>
    </row>
    <row r="66" spans="1:38" ht="21.75" customHeight="1" x14ac:dyDescent="0.2">
      <c r="A66" s="103" t="s">
        <v>280</v>
      </c>
      <c r="B66" s="103"/>
      <c r="D66" s="29" t="s">
        <v>120</v>
      </c>
      <c r="E66" s="16"/>
      <c r="F66" s="29" t="s">
        <v>120</v>
      </c>
      <c r="G66" s="16"/>
      <c r="H66" s="29" t="s">
        <v>281</v>
      </c>
      <c r="I66" s="16"/>
      <c r="J66" s="29" t="s">
        <v>282</v>
      </c>
      <c r="K66" s="16"/>
      <c r="L66" s="21">
        <v>20.5</v>
      </c>
      <c r="M66" s="16"/>
      <c r="N66" s="21">
        <v>20.5</v>
      </c>
      <c r="O66" s="16"/>
      <c r="P66" s="20">
        <v>5000000</v>
      </c>
      <c r="Q66" s="16"/>
      <c r="R66" s="20">
        <v>4586384427599</v>
      </c>
      <c r="S66" s="16"/>
      <c r="T66" s="20">
        <v>4101756421875</v>
      </c>
      <c r="U66" s="16"/>
      <c r="V66" s="20">
        <v>0</v>
      </c>
      <c r="W66" s="16"/>
      <c r="X66" s="20">
        <v>0</v>
      </c>
      <c r="Y66" s="16"/>
      <c r="Z66" s="20">
        <v>0</v>
      </c>
      <c r="AA66" s="16"/>
      <c r="AB66" s="20">
        <v>0</v>
      </c>
      <c r="AC66" s="16"/>
      <c r="AD66" s="20">
        <v>5000000</v>
      </c>
      <c r="AE66" s="16"/>
      <c r="AF66" s="20">
        <v>820500</v>
      </c>
      <c r="AG66" s="16"/>
      <c r="AH66" s="20">
        <v>4586384427599</v>
      </c>
      <c r="AI66" s="16"/>
      <c r="AJ66" s="20">
        <v>4101756421875</v>
      </c>
      <c r="AK66" s="16"/>
      <c r="AL66" s="21">
        <f t="shared" si="0"/>
        <v>0.68061732973866718</v>
      </c>
    </row>
    <row r="67" spans="1:38" ht="21.75" customHeight="1" x14ac:dyDescent="0.2">
      <c r="A67" s="103" t="s">
        <v>283</v>
      </c>
      <c r="B67" s="103"/>
      <c r="D67" s="29" t="s">
        <v>120</v>
      </c>
      <c r="E67" s="16"/>
      <c r="F67" s="29" t="s">
        <v>120</v>
      </c>
      <c r="G67" s="16"/>
      <c r="H67" s="29" t="s">
        <v>284</v>
      </c>
      <c r="I67" s="16"/>
      <c r="J67" s="29" t="s">
        <v>285</v>
      </c>
      <c r="K67" s="16"/>
      <c r="L67" s="21">
        <v>20.5</v>
      </c>
      <c r="M67" s="16"/>
      <c r="N67" s="21">
        <v>20.5</v>
      </c>
      <c r="O67" s="16"/>
      <c r="P67" s="20">
        <v>571150</v>
      </c>
      <c r="Q67" s="16"/>
      <c r="R67" s="20">
        <v>507033288860</v>
      </c>
      <c r="S67" s="16"/>
      <c r="T67" s="20">
        <v>557598334480</v>
      </c>
      <c r="U67" s="16"/>
      <c r="V67" s="20">
        <v>0</v>
      </c>
      <c r="W67" s="16"/>
      <c r="X67" s="20">
        <v>0</v>
      </c>
      <c r="Y67" s="16"/>
      <c r="Z67" s="20">
        <v>0</v>
      </c>
      <c r="AA67" s="16"/>
      <c r="AB67" s="20">
        <v>0</v>
      </c>
      <c r="AC67" s="16"/>
      <c r="AD67" s="20">
        <v>571150</v>
      </c>
      <c r="AE67" s="16"/>
      <c r="AF67" s="20">
        <v>990770</v>
      </c>
      <c r="AG67" s="16"/>
      <c r="AH67" s="20">
        <v>507033288860</v>
      </c>
      <c r="AI67" s="16"/>
      <c r="AJ67" s="20">
        <v>565775720060</v>
      </c>
      <c r="AK67" s="16"/>
      <c r="AL67" s="21">
        <f t="shared" si="0"/>
        <v>9.3880942750418639E-2</v>
      </c>
    </row>
    <row r="68" spans="1:38" ht="21.75" customHeight="1" x14ac:dyDescent="0.2">
      <c r="A68" s="103" t="s">
        <v>286</v>
      </c>
      <c r="B68" s="103"/>
      <c r="D68" s="29" t="s">
        <v>120</v>
      </c>
      <c r="E68" s="16"/>
      <c r="F68" s="29" t="s">
        <v>120</v>
      </c>
      <c r="G68" s="16"/>
      <c r="H68" s="29" t="s">
        <v>284</v>
      </c>
      <c r="I68" s="16"/>
      <c r="J68" s="29" t="s">
        <v>287</v>
      </c>
      <c r="K68" s="16"/>
      <c r="L68" s="21">
        <v>20.5</v>
      </c>
      <c r="M68" s="16"/>
      <c r="N68" s="21">
        <v>20.5</v>
      </c>
      <c r="O68" s="16"/>
      <c r="P68" s="20">
        <v>215000</v>
      </c>
      <c r="Q68" s="16"/>
      <c r="R68" s="20">
        <v>192363212487</v>
      </c>
      <c r="S68" s="16"/>
      <c r="T68" s="20">
        <v>204126995275</v>
      </c>
      <c r="U68" s="16"/>
      <c r="V68" s="20">
        <v>0</v>
      </c>
      <c r="W68" s="16"/>
      <c r="X68" s="20">
        <v>0</v>
      </c>
      <c r="Y68" s="16"/>
      <c r="Z68" s="20">
        <v>0</v>
      </c>
      <c r="AA68" s="16"/>
      <c r="AB68" s="20">
        <v>0</v>
      </c>
      <c r="AC68" s="16"/>
      <c r="AD68" s="20">
        <v>215000</v>
      </c>
      <c r="AE68" s="16"/>
      <c r="AF68" s="20">
        <v>920320</v>
      </c>
      <c r="AG68" s="16"/>
      <c r="AH68" s="20">
        <v>192363212487</v>
      </c>
      <c r="AI68" s="16"/>
      <c r="AJ68" s="20">
        <v>197832936280</v>
      </c>
      <c r="AK68" s="16"/>
      <c r="AL68" s="21">
        <f t="shared" si="0"/>
        <v>3.2827040656817644E-2</v>
      </c>
    </row>
    <row r="69" spans="1:38" ht="21.75" customHeight="1" x14ac:dyDescent="0.2">
      <c r="A69" s="103" t="s">
        <v>288</v>
      </c>
      <c r="B69" s="103"/>
      <c r="D69" s="29" t="s">
        <v>120</v>
      </c>
      <c r="E69" s="16"/>
      <c r="F69" s="29" t="s">
        <v>120</v>
      </c>
      <c r="G69" s="16"/>
      <c r="H69" s="29" t="s">
        <v>289</v>
      </c>
      <c r="I69" s="16"/>
      <c r="J69" s="29" t="s">
        <v>290</v>
      </c>
      <c r="K69" s="16"/>
      <c r="L69" s="21">
        <v>20.5</v>
      </c>
      <c r="M69" s="16"/>
      <c r="N69" s="21">
        <v>20.5</v>
      </c>
      <c r="O69" s="16"/>
      <c r="P69" s="20">
        <v>5000</v>
      </c>
      <c r="Q69" s="16"/>
      <c r="R69" s="20">
        <v>4653843355</v>
      </c>
      <c r="S69" s="16"/>
      <c r="T69" s="20">
        <v>4811927680</v>
      </c>
      <c r="U69" s="16"/>
      <c r="V69" s="20">
        <v>0</v>
      </c>
      <c r="W69" s="16"/>
      <c r="X69" s="20">
        <v>0</v>
      </c>
      <c r="Y69" s="16"/>
      <c r="Z69" s="20">
        <v>0</v>
      </c>
      <c r="AA69" s="16"/>
      <c r="AB69" s="20">
        <v>0</v>
      </c>
      <c r="AC69" s="16"/>
      <c r="AD69" s="20">
        <v>5000</v>
      </c>
      <c r="AE69" s="16"/>
      <c r="AF69" s="20">
        <v>973700</v>
      </c>
      <c r="AG69" s="16"/>
      <c r="AH69" s="20">
        <v>4653843355</v>
      </c>
      <c r="AI69" s="16"/>
      <c r="AJ69" s="20">
        <v>4867617584</v>
      </c>
      <c r="AK69" s="16"/>
      <c r="AL69" s="21">
        <f t="shared" si="0"/>
        <v>8.0769907850759869E-4</v>
      </c>
    </row>
    <row r="70" spans="1:38" ht="21.75" customHeight="1" x14ac:dyDescent="0.2">
      <c r="A70" s="103" t="s">
        <v>291</v>
      </c>
      <c r="B70" s="103"/>
      <c r="D70" s="29" t="s">
        <v>120</v>
      </c>
      <c r="E70" s="16"/>
      <c r="F70" s="29" t="s">
        <v>120</v>
      </c>
      <c r="G70" s="16"/>
      <c r="H70" s="29" t="s">
        <v>266</v>
      </c>
      <c r="I70" s="16"/>
      <c r="J70" s="29" t="s">
        <v>292</v>
      </c>
      <c r="K70" s="16"/>
      <c r="L70" s="21">
        <v>20.5</v>
      </c>
      <c r="M70" s="16"/>
      <c r="N70" s="21">
        <v>20.5</v>
      </c>
      <c r="O70" s="16"/>
      <c r="P70" s="20">
        <v>24875000</v>
      </c>
      <c r="Q70" s="16"/>
      <c r="R70" s="20">
        <v>23526078750000</v>
      </c>
      <c r="S70" s="16"/>
      <c r="T70" s="20">
        <v>24385019414000</v>
      </c>
      <c r="U70" s="16"/>
      <c r="V70" s="20">
        <v>0</v>
      </c>
      <c r="W70" s="16"/>
      <c r="X70" s="20">
        <v>0</v>
      </c>
      <c r="Y70" s="16"/>
      <c r="Z70" s="20">
        <v>0</v>
      </c>
      <c r="AA70" s="16"/>
      <c r="AB70" s="20">
        <v>0</v>
      </c>
      <c r="AC70" s="16"/>
      <c r="AD70" s="20">
        <v>24875000</v>
      </c>
      <c r="AE70" s="16"/>
      <c r="AF70" s="20">
        <v>980480</v>
      </c>
      <c r="AG70" s="16"/>
      <c r="AH70" s="20">
        <v>23526078750000</v>
      </c>
      <c r="AI70" s="16"/>
      <c r="AJ70" s="20">
        <v>24385019414000</v>
      </c>
      <c r="AK70" s="16"/>
      <c r="AL70" s="21">
        <f t="shared" si="0"/>
        <v>4.0462828827840198</v>
      </c>
    </row>
    <row r="71" spans="1:38" ht="21.75" customHeight="1" x14ac:dyDescent="0.2">
      <c r="A71" s="103" t="s">
        <v>293</v>
      </c>
      <c r="B71" s="103"/>
      <c r="D71" s="29" t="s">
        <v>120</v>
      </c>
      <c r="E71" s="16"/>
      <c r="F71" s="29" t="s">
        <v>120</v>
      </c>
      <c r="G71" s="16"/>
      <c r="H71" s="29" t="s">
        <v>294</v>
      </c>
      <c r="I71" s="16"/>
      <c r="J71" s="29" t="s">
        <v>295</v>
      </c>
      <c r="K71" s="16"/>
      <c r="L71" s="21">
        <v>23</v>
      </c>
      <c r="M71" s="16"/>
      <c r="N71" s="21">
        <v>23</v>
      </c>
      <c r="O71" s="16"/>
      <c r="P71" s="20">
        <v>15811025</v>
      </c>
      <c r="Q71" s="16"/>
      <c r="R71" s="20">
        <v>14966752090125</v>
      </c>
      <c r="S71" s="16"/>
      <c r="T71" s="20">
        <v>14812087137267</v>
      </c>
      <c r="U71" s="16"/>
      <c r="V71" s="20">
        <v>0</v>
      </c>
      <c r="W71" s="16"/>
      <c r="X71" s="20">
        <v>0</v>
      </c>
      <c r="Y71" s="16"/>
      <c r="Z71" s="20">
        <v>0</v>
      </c>
      <c r="AA71" s="16"/>
      <c r="AB71" s="20">
        <v>0</v>
      </c>
      <c r="AC71" s="16"/>
      <c r="AD71" s="20">
        <v>15811025</v>
      </c>
      <c r="AE71" s="16"/>
      <c r="AF71" s="20">
        <v>964000</v>
      </c>
      <c r="AG71" s="16"/>
      <c r="AH71" s="20">
        <v>14966752090125</v>
      </c>
      <c r="AI71" s="16"/>
      <c r="AJ71" s="20">
        <v>15239065518656</v>
      </c>
      <c r="AK71" s="16"/>
      <c r="AL71" s="21">
        <f t="shared" si="0"/>
        <v>2.5286660187098566</v>
      </c>
    </row>
    <row r="72" spans="1:38" ht="21.75" customHeight="1" x14ac:dyDescent="0.2">
      <c r="A72" s="103" t="s">
        <v>296</v>
      </c>
      <c r="B72" s="103"/>
      <c r="D72" s="29" t="s">
        <v>120</v>
      </c>
      <c r="E72" s="16"/>
      <c r="F72" s="29" t="s">
        <v>120</v>
      </c>
      <c r="G72" s="16"/>
      <c r="H72" s="29" t="s">
        <v>297</v>
      </c>
      <c r="I72" s="16"/>
      <c r="J72" s="29" t="s">
        <v>298</v>
      </c>
      <c r="K72" s="16"/>
      <c r="L72" s="21">
        <v>23</v>
      </c>
      <c r="M72" s="16"/>
      <c r="N72" s="21">
        <v>23</v>
      </c>
      <c r="O72" s="16"/>
      <c r="P72" s="20">
        <v>4400014</v>
      </c>
      <c r="Q72" s="16"/>
      <c r="R72" s="20">
        <v>3890147068776</v>
      </c>
      <c r="S72" s="16"/>
      <c r="T72" s="20">
        <v>3870078737147</v>
      </c>
      <c r="U72" s="16"/>
      <c r="V72" s="20">
        <v>0</v>
      </c>
      <c r="W72" s="16"/>
      <c r="X72" s="20">
        <v>0</v>
      </c>
      <c r="Y72" s="16"/>
      <c r="Z72" s="20">
        <v>0</v>
      </c>
      <c r="AA72" s="16"/>
      <c r="AB72" s="20">
        <v>0</v>
      </c>
      <c r="AC72" s="16"/>
      <c r="AD72" s="20">
        <v>4400014</v>
      </c>
      <c r="AE72" s="16"/>
      <c r="AF72" s="20">
        <v>879720</v>
      </c>
      <c r="AG72" s="16"/>
      <c r="AH72" s="20">
        <v>3890147068776</v>
      </c>
      <c r="AI72" s="16"/>
      <c r="AJ72" s="20">
        <v>3870078737147</v>
      </c>
      <c r="AK72" s="16"/>
      <c r="AL72" s="21">
        <f t="shared" si="0"/>
        <v>0.64217432364043392</v>
      </c>
    </row>
    <row r="73" spans="1:38" ht="21.75" customHeight="1" x14ac:dyDescent="0.2">
      <c r="A73" s="103" t="s">
        <v>299</v>
      </c>
      <c r="B73" s="103"/>
      <c r="D73" s="29" t="s">
        <v>120</v>
      </c>
      <c r="E73" s="16"/>
      <c r="F73" s="29" t="s">
        <v>120</v>
      </c>
      <c r="G73" s="16"/>
      <c r="H73" s="29" t="s">
        <v>300</v>
      </c>
      <c r="I73" s="16"/>
      <c r="J73" s="29" t="s">
        <v>301</v>
      </c>
      <c r="K73" s="16"/>
      <c r="L73" s="21">
        <v>23</v>
      </c>
      <c r="M73" s="16"/>
      <c r="N73" s="21">
        <v>23</v>
      </c>
      <c r="O73" s="16"/>
      <c r="P73" s="20">
        <v>5000</v>
      </c>
      <c r="Q73" s="16"/>
      <c r="R73" s="20">
        <v>4788119330</v>
      </c>
      <c r="S73" s="16"/>
      <c r="T73" s="20">
        <v>4998293895</v>
      </c>
      <c r="U73" s="16"/>
      <c r="V73" s="20">
        <v>0</v>
      </c>
      <c r="W73" s="16"/>
      <c r="X73" s="20">
        <v>0</v>
      </c>
      <c r="Y73" s="16"/>
      <c r="Z73" s="20">
        <v>0</v>
      </c>
      <c r="AA73" s="16"/>
      <c r="AB73" s="20">
        <v>0</v>
      </c>
      <c r="AC73" s="16"/>
      <c r="AD73" s="20">
        <v>5000</v>
      </c>
      <c r="AE73" s="16"/>
      <c r="AF73" s="20">
        <v>999840</v>
      </c>
      <c r="AG73" s="16"/>
      <c r="AH73" s="20">
        <v>4788119330</v>
      </c>
      <c r="AI73" s="16"/>
      <c r="AJ73" s="20">
        <v>4998293895</v>
      </c>
      <c r="AK73" s="16"/>
      <c r="AL73" s="21">
        <f t="shared" si="0"/>
        <v>8.293826093429726E-4</v>
      </c>
    </row>
    <row r="74" spans="1:38" ht="21.75" customHeight="1" x14ac:dyDescent="0.2">
      <c r="A74" s="103" t="s">
        <v>302</v>
      </c>
      <c r="B74" s="103"/>
      <c r="D74" s="29" t="s">
        <v>120</v>
      </c>
      <c r="E74" s="16"/>
      <c r="F74" s="29" t="s">
        <v>120</v>
      </c>
      <c r="G74" s="16"/>
      <c r="H74" s="29" t="s">
        <v>303</v>
      </c>
      <c r="I74" s="16"/>
      <c r="J74" s="29" t="s">
        <v>304</v>
      </c>
      <c r="K74" s="16"/>
      <c r="L74" s="21">
        <v>23</v>
      </c>
      <c r="M74" s="16"/>
      <c r="N74" s="21">
        <v>23</v>
      </c>
      <c r="O74" s="16"/>
      <c r="P74" s="20">
        <v>26358740</v>
      </c>
      <c r="Q74" s="16"/>
      <c r="R74" s="20">
        <v>24941653463959</v>
      </c>
      <c r="S74" s="16"/>
      <c r="T74" s="20">
        <v>25324049624720</v>
      </c>
      <c r="U74" s="16"/>
      <c r="V74" s="20">
        <v>0</v>
      </c>
      <c r="W74" s="16"/>
      <c r="X74" s="20">
        <v>0</v>
      </c>
      <c r="Y74" s="16"/>
      <c r="Z74" s="20">
        <v>0</v>
      </c>
      <c r="AA74" s="16"/>
      <c r="AB74" s="20">
        <v>0</v>
      </c>
      <c r="AC74" s="16"/>
      <c r="AD74" s="20">
        <v>26358740</v>
      </c>
      <c r="AE74" s="16"/>
      <c r="AF74" s="20">
        <v>972900</v>
      </c>
      <c r="AG74" s="16"/>
      <c r="AH74" s="20">
        <v>24941653463959</v>
      </c>
      <c r="AI74" s="16"/>
      <c r="AJ74" s="20">
        <v>25639770095211</v>
      </c>
      <c r="AK74" s="16"/>
      <c r="AL74" s="21">
        <f t="shared" ref="AL74:AL91" si="1">AJ74/602652363178870*100</f>
        <v>4.2544876054192118</v>
      </c>
    </row>
    <row r="75" spans="1:38" ht="21.75" customHeight="1" x14ac:dyDescent="0.2">
      <c r="A75" s="103" t="s">
        <v>305</v>
      </c>
      <c r="B75" s="103"/>
      <c r="D75" s="29" t="s">
        <v>120</v>
      </c>
      <c r="E75" s="16"/>
      <c r="F75" s="29" t="s">
        <v>120</v>
      </c>
      <c r="G75" s="16"/>
      <c r="H75" s="29" t="s">
        <v>126</v>
      </c>
      <c r="I75" s="16"/>
      <c r="J75" s="29" t="s">
        <v>306</v>
      </c>
      <c r="K75" s="16"/>
      <c r="L75" s="21">
        <v>23</v>
      </c>
      <c r="M75" s="16"/>
      <c r="N75" s="21">
        <v>23</v>
      </c>
      <c r="O75" s="16"/>
      <c r="P75" s="20">
        <v>2639000</v>
      </c>
      <c r="Q75" s="16"/>
      <c r="R75" s="20">
        <v>2279101808744</v>
      </c>
      <c r="S75" s="16"/>
      <c r="T75" s="20">
        <v>2491292171436</v>
      </c>
      <c r="U75" s="16"/>
      <c r="V75" s="20">
        <v>0</v>
      </c>
      <c r="W75" s="16"/>
      <c r="X75" s="20">
        <v>0</v>
      </c>
      <c r="Y75" s="16"/>
      <c r="Z75" s="20">
        <v>0</v>
      </c>
      <c r="AA75" s="16"/>
      <c r="AB75" s="20">
        <v>0</v>
      </c>
      <c r="AC75" s="16"/>
      <c r="AD75" s="20">
        <v>2639000</v>
      </c>
      <c r="AE75" s="16"/>
      <c r="AF75" s="20">
        <v>928800</v>
      </c>
      <c r="AG75" s="16"/>
      <c r="AH75" s="20">
        <v>2279101808744</v>
      </c>
      <c r="AI75" s="16"/>
      <c r="AJ75" s="20">
        <v>2450658937545</v>
      </c>
      <c r="AK75" s="16"/>
      <c r="AL75" s="21">
        <f t="shared" si="1"/>
        <v>0.40664553684287685</v>
      </c>
    </row>
    <row r="76" spans="1:38" ht="21.75" customHeight="1" x14ac:dyDescent="0.2">
      <c r="A76" s="103" t="s">
        <v>307</v>
      </c>
      <c r="B76" s="103"/>
      <c r="D76" s="29" t="s">
        <v>120</v>
      </c>
      <c r="E76" s="16"/>
      <c r="F76" s="29" t="s">
        <v>120</v>
      </c>
      <c r="G76" s="16"/>
      <c r="H76" s="29" t="s">
        <v>308</v>
      </c>
      <c r="I76" s="16"/>
      <c r="J76" s="29" t="s">
        <v>309</v>
      </c>
      <c r="K76" s="16"/>
      <c r="L76" s="21">
        <v>23</v>
      </c>
      <c r="M76" s="16"/>
      <c r="N76" s="21">
        <v>23</v>
      </c>
      <c r="O76" s="16"/>
      <c r="P76" s="20">
        <v>1290000</v>
      </c>
      <c r="Q76" s="16"/>
      <c r="R76" s="20">
        <v>1103543600413</v>
      </c>
      <c r="S76" s="16"/>
      <c r="T76" s="20">
        <v>1194710419481</v>
      </c>
      <c r="U76" s="16"/>
      <c r="V76" s="20">
        <v>0</v>
      </c>
      <c r="W76" s="16"/>
      <c r="X76" s="20">
        <v>0</v>
      </c>
      <c r="Y76" s="16"/>
      <c r="Z76" s="20">
        <v>0</v>
      </c>
      <c r="AA76" s="16"/>
      <c r="AB76" s="20">
        <v>0</v>
      </c>
      <c r="AC76" s="16"/>
      <c r="AD76" s="20">
        <v>1290000</v>
      </c>
      <c r="AE76" s="16"/>
      <c r="AF76" s="20">
        <v>926300</v>
      </c>
      <c r="AG76" s="16"/>
      <c r="AH76" s="20">
        <v>1103543600413</v>
      </c>
      <c r="AI76" s="16"/>
      <c r="AJ76" s="20">
        <v>1194710419481</v>
      </c>
      <c r="AK76" s="16"/>
      <c r="AL76" s="21">
        <f t="shared" si="1"/>
        <v>0.19824205337537265</v>
      </c>
    </row>
    <row r="77" spans="1:38" ht="21.75" customHeight="1" x14ac:dyDescent="0.2">
      <c r="A77" s="103" t="s">
        <v>310</v>
      </c>
      <c r="B77" s="103"/>
      <c r="D77" s="29" t="s">
        <v>120</v>
      </c>
      <c r="E77" s="16"/>
      <c r="F77" s="29" t="s">
        <v>120</v>
      </c>
      <c r="G77" s="16"/>
      <c r="H77" s="29" t="s">
        <v>311</v>
      </c>
      <c r="I77" s="16"/>
      <c r="J77" s="29" t="s">
        <v>312</v>
      </c>
      <c r="K77" s="16"/>
      <c r="L77" s="21">
        <v>23</v>
      </c>
      <c r="M77" s="16"/>
      <c r="N77" s="21">
        <v>23</v>
      </c>
      <c r="O77" s="16"/>
      <c r="P77" s="20">
        <v>1200000</v>
      </c>
      <c r="Q77" s="16"/>
      <c r="R77" s="20">
        <v>1030861868875</v>
      </c>
      <c r="S77" s="16"/>
      <c r="T77" s="20">
        <v>1186164968625</v>
      </c>
      <c r="U77" s="16"/>
      <c r="V77" s="20">
        <v>0</v>
      </c>
      <c r="W77" s="16"/>
      <c r="X77" s="20">
        <v>0</v>
      </c>
      <c r="Y77" s="16"/>
      <c r="Z77" s="20">
        <v>0</v>
      </c>
      <c r="AA77" s="16"/>
      <c r="AB77" s="20">
        <v>0</v>
      </c>
      <c r="AC77" s="16"/>
      <c r="AD77" s="20">
        <v>1200000</v>
      </c>
      <c r="AE77" s="16"/>
      <c r="AF77" s="20">
        <v>988650</v>
      </c>
      <c r="AG77" s="16"/>
      <c r="AH77" s="20">
        <v>1030861868875</v>
      </c>
      <c r="AI77" s="16"/>
      <c r="AJ77" s="20">
        <v>1186164968625</v>
      </c>
      <c r="AK77" s="16"/>
      <c r="AL77" s="21">
        <f t="shared" si="1"/>
        <v>0.19682407986724193</v>
      </c>
    </row>
    <row r="78" spans="1:38" ht="21.75" customHeight="1" x14ac:dyDescent="0.2">
      <c r="A78" s="103" t="s">
        <v>313</v>
      </c>
      <c r="B78" s="103"/>
      <c r="D78" s="29" t="s">
        <v>120</v>
      </c>
      <c r="E78" s="16"/>
      <c r="F78" s="29" t="s">
        <v>120</v>
      </c>
      <c r="G78" s="16"/>
      <c r="H78" s="29" t="s">
        <v>311</v>
      </c>
      <c r="I78" s="16"/>
      <c r="J78" s="29" t="s">
        <v>314</v>
      </c>
      <c r="K78" s="16"/>
      <c r="L78" s="21">
        <v>23</v>
      </c>
      <c r="M78" s="16"/>
      <c r="N78" s="21">
        <v>23</v>
      </c>
      <c r="O78" s="16"/>
      <c r="P78" s="20">
        <v>1200000</v>
      </c>
      <c r="Q78" s="16"/>
      <c r="R78" s="20">
        <v>1024321834812</v>
      </c>
      <c r="S78" s="16"/>
      <c r="T78" s="20">
        <v>1110518682000</v>
      </c>
      <c r="U78" s="16"/>
      <c r="V78" s="20">
        <v>0</v>
      </c>
      <c r="W78" s="16"/>
      <c r="X78" s="20">
        <v>0</v>
      </c>
      <c r="Y78" s="16"/>
      <c r="Z78" s="20">
        <v>0</v>
      </c>
      <c r="AA78" s="16"/>
      <c r="AB78" s="20">
        <v>0</v>
      </c>
      <c r="AC78" s="16"/>
      <c r="AD78" s="20">
        <v>1200000</v>
      </c>
      <c r="AE78" s="16"/>
      <c r="AF78" s="20">
        <v>925600</v>
      </c>
      <c r="AG78" s="16"/>
      <c r="AH78" s="20">
        <v>1024321834812</v>
      </c>
      <c r="AI78" s="16"/>
      <c r="AJ78" s="20">
        <v>1110518682000</v>
      </c>
      <c r="AK78" s="16"/>
      <c r="AL78" s="21">
        <f t="shared" si="1"/>
        <v>0.18427185386650397</v>
      </c>
    </row>
    <row r="79" spans="1:38" ht="21.75" customHeight="1" x14ac:dyDescent="0.2">
      <c r="A79" s="103" t="s">
        <v>315</v>
      </c>
      <c r="B79" s="103"/>
      <c r="D79" s="29" t="s">
        <v>120</v>
      </c>
      <c r="E79" s="16"/>
      <c r="F79" s="29" t="s">
        <v>120</v>
      </c>
      <c r="G79" s="16"/>
      <c r="H79" s="29" t="s">
        <v>135</v>
      </c>
      <c r="I79" s="16"/>
      <c r="J79" s="29" t="s">
        <v>316</v>
      </c>
      <c r="K79" s="16"/>
      <c r="L79" s="21">
        <v>23</v>
      </c>
      <c r="M79" s="16"/>
      <c r="N79" s="21">
        <v>23</v>
      </c>
      <c r="O79" s="16"/>
      <c r="P79" s="20">
        <v>10363003</v>
      </c>
      <c r="Q79" s="16"/>
      <c r="R79" s="20">
        <v>9386030801842</v>
      </c>
      <c r="S79" s="16"/>
      <c r="T79" s="20">
        <v>9437119604451</v>
      </c>
      <c r="U79" s="16"/>
      <c r="V79" s="20">
        <v>0</v>
      </c>
      <c r="W79" s="16"/>
      <c r="X79" s="20">
        <v>0</v>
      </c>
      <c r="Y79" s="16"/>
      <c r="Z79" s="20">
        <v>0</v>
      </c>
      <c r="AA79" s="16"/>
      <c r="AB79" s="20">
        <v>0</v>
      </c>
      <c r="AC79" s="16"/>
      <c r="AD79" s="20">
        <v>10363003</v>
      </c>
      <c r="AE79" s="16"/>
      <c r="AF79" s="20">
        <v>1000000</v>
      </c>
      <c r="AG79" s="16"/>
      <c r="AH79" s="20">
        <v>9386030801842</v>
      </c>
      <c r="AI79" s="16"/>
      <c r="AJ79" s="20">
        <v>10361124705706</v>
      </c>
      <c r="AK79" s="16"/>
      <c r="AL79" s="21">
        <f t="shared" si="1"/>
        <v>1.7192539743896715</v>
      </c>
    </row>
    <row r="80" spans="1:38" ht="21.75" customHeight="1" x14ac:dyDescent="0.2">
      <c r="A80" s="103" t="s">
        <v>317</v>
      </c>
      <c r="B80" s="103"/>
      <c r="D80" s="29" t="s">
        <v>120</v>
      </c>
      <c r="E80" s="16"/>
      <c r="F80" s="29" t="s">
        <v>120</v>
      </c>
      <c r="G80" s="16"/>
      <c r="H80" s="29" t="s">
        <v>318</v>
      </c>
      <c r="I80" s="16"/>
      <c r="J80" s="29" t="s">
        <v>319</v>
      </c>
      <c r="K80" s="16"/>
      <c r="L80" s="21">
        <v>18</v>
      </c>
      <c r="M80" s="16"/>
      <c r="N80" s="21">
        <v>18</v>
      </c>
      <c r="O80" s="16"/>
      <c r="P80" s="20">
        <v>490000</v>
      </c>
      <c r="Q80" s="16"/>
      <c r="R80" s="20">
        <v>475785297980</v>
      </c>
      <c r="S80" s="16"/>
      <c r="T80" s="20">
        <v>440920068750</v>
      </c>
      <c r="U80" s="16"/>
      <c r="V80" s="20">
        <v>0</v>
      </c>
      <c r="W80" s="16"/>
      <c r="X80" s="20">
        <v>0</v>
      </c>
      <c r="Y80" s="16"/>
      <c r="Z80" s="20">
        <v>0</v>
      </c>
      <c r="AA80" s="16"/>
      <c r="AB80" s="20">
        <v>0</v>
      </c>
      <c r="AC80" s="16"/>
      <c r="AD80" s="20">
        <v>490000</v>
      </c>
      <c r="AE80" s="16"/>
      <c r="AF80" s="20">
        <v>900000</v>
      </c>
      <c r="AG80" s="16"/>
      <c r="AH80" s="20">
        <v>475785297980</v>
      </c>
      <c r="AI80" s="16"/>
      <c r="AJ80" s="20">
        <v>440920068750</v>
      </c>
      <c r="AK80" s="16"/>
      <c r="AL80" s="21">
        <f t="shared" si="1"/>
        <v>7.316325226441249E-2</v>
      </c>
    </row>
    <row r="81" spans="1:38" ht="21.75" customHeight="1" x14ac:dyDescent="0.2">
      <c r="A81" s="103" t="s">
        <v>320</v>
      </c>
      <c r="B81" s="103"/>
      <c r="D81" s="29" t="s">
        <v>120</v>
      </c>
      <c r="E81" s="16"/>
      <c r="F81" s="29" t="s">
        <v>120</v>
      </c>
      <c r="G81" s="16"/>
      <c r="H81" s="29" t="s">
        <v>321</v>
      </c>
      <c r="I81" s="16"/>
      <c r="J81" s="29" t="s">
        <v>322</v>
      </c>
      <c r="K81" s="16"/>
      <c r="L81" s="21">
        <v>18</v>
      </c>
      <c r="M81" s="16"/>
      <c r="N81" s="21">
        <v>18</v>
      </c>
      <c r="O81" s="16"/>
      <c r="P81" s="20">
        <v>5000000</v>
      </c>
      <c r="Q81" s="16"/>
      <c r="R81" s="20">
        <v>5000100000000</v>
      </c>
      <c r="S81" s="16"/>
      <c r="T81" s="20">
        <v>4499184375000</v>
      </c>
      <c r="U81" s="16"/>
      <c r="V81" s="20">
        <v>0</v>
      </c>
      <c r="W81" s="16"/>
      <c r="X81" s="20">
        <v>0</v>
      </c>
      <c r="Y81" s="16"/>
      <c r="Z81" s="20">
        <v>25000</v>
      </c>
      <c r="AA81" s="16"/>
      <c r="AB81" s="20">
        <v>21487104762</v>
      </c>
      <c r="AC81" s="16"/>
      <c r="AD81" s="20">
        <v>4975000</v>
      </c>
      <c r="AE81" s="16"/>
      <c r="AF81" s="20">
        <v>773800</v>
      </c>
      <c r="AG81" s="16"/>
      <c r="AH81" s="20">
        <v>4975099500000</v>
      </c>
      <c r="AI81" s="16"/>
      <c r="AJ81" s="20">
        <v>3848957250031</v>
      </c>
      <c r="AK81" s="16"/>
      <c r="AL81" s="21">
        <f t="shared" si="1"/>
        <v>0.6386695689250308</v>
      </c>
    </row>
    <row r="82" spans="1:38" ht="21.75" customHeight="1" x14ac:dyDescent="0.2">
      <c r="A82" s="103" t="s">
        <v>323</v>
      </c>
      <c r="B82" s="103"/>
      <c r="D82" s="29" t="s">
        <v>120</v>
      </c>
      <c r="E82" s="16"/>
      <c r="F82" s="29" t="s">
        <v>120</v>
      </c>
      <c r="G82" s="16"/>
      <c r="H82" s="29" t="s">
        <v>324</v>
      </c>
      <c r="I82" s="16"/>
      <c r="J82" s="29" t="s">
        <v>325</v>
      </c>
      <c r="K82" s="16"/>
      <c r="L82" s="21">
        <v>23</v>
      </c>
      <c r="M82" s="16"/>
      <c r="N82" s="21">
        <v>23</v>
      </c>
      <c r="O82" s="16"/>
      <c r="P82" s="20">
        <v>1500000</v>
      </c>
      <c r="Q82" s="16"/>
      <c r="R82" s="20">
        <v>1500000000000</v>
      </c>
      <c r="S82" s="16"/>
      <c r="T82" s="20">
        <v>1349755312500</v>
      </c>
      <c r="U82" s="16"/>
      <c r="V82" s="20">
        <v>0</v>
      </c>
      <c r="W82" s="16"/>
      <c r="X82" s="20">
        <v>0</v>
      </c>
      <c r="Y82" s="16"/>
      <c r="Z82" s="20">
        <v>0</v>
      </c>
      <c r="AA82" s="16"/>
      <c r="AB82" s="20">
        <v>0</v>
      </c>
      <c r="AC82" s="16"/>
      <c r="AD82" s="20">
        <v>1500000</v>
      </c>
      <c r="AE82" s="16"/>
      <c r="AF82" s="20">
        <v>900000</v>
      </c>
      <c r="AG82" s="16"/>
      <c r="AH82" s="20">
        <v>1500000000000</v>
      </c>
      <c r="AI82" s="16"/>
      <c r="AJ82" s="20">
        <v>1349755312500</v>
      </c>
      <c r="AK82" s="16"/>
      <c r="AL82" s="21">
        <f t="shared" si="1"/>
        <v>0.22396913958493617</v>
      </c>
    </row>
    <row r="83" spans="1:38" ht="21.75" customHeight="1" x14ac:dyDescent="0.2">
      <c r="A83" s="103" t="s">
        <v>326</v>
      </c>
      <c r="B83" s="103"/>
      <c r="D83" s="29" t="s">
        <v>120</v>
      </c>
      <c r="E83" s="16"/>
      <c r="F83" s="29" t="s">
        <v>120</v>
      </c>
      <c r="G83" s="16"/>
      <c r="H83" s="29" t="s">
        <v>327</v>
      </c>
      <c r="I83" s="16"/>
      <c r="J83" s="29" t="s">
        <v>328</v>
      </c>
      <c r="K83" s="16"/>
      <c r="L83" s="21">
        <v>23</v>
      </c>
      <c r="M83" s="16"/>
      <c r="N83" s="21">
        <v>23</v>
      </c>
      <c r="O83" s="16"/>
      <c r="P83" s="20">
        <v>1000000</v>
      </c>
      <c r="Q83" s="16"/>
      <c r="R83" s="20">
        <v>1000000000000</v>
      </c>
      <c r="S83" s="16"/>
      <c r="T83" s="20">
        <v>899836875000</v>
      </c>
      <c r="U83" s="16"/>
      <c r="V83" s="20">
        <v>0</v>
      </c>
      <c r="W83" s="16"/>
      <c r="X83" s="20">
        <v>0</v>
      </c>
      <c r="Y83" s="16"/>
      <c r="Z83" s="20">
        <v>0</v>
      </c>
      <c r="AA83" s="16"/>
      <c r="AB83" s="20">
        <v>0</v>
      </c>
      <c r="AC83" s="16"/>
      <c r="AD83" s="20">
        <v>1000000</v>
      </c>
      <c r="AE83" s="16"/>
      <c r="AF83" s="20">
        <v>1000000</v>
      </c>
      <c r="AG83" s="16"/>
      <c r="AH83" s="20">
        <v>1000000000000</v>
      </c>
      <c r="AI83" s="16"/>
      <c r="AJ83" s="20">
        <v>999818750000</v>
      </c>
      <c r="AK83" s="16"/>
      <c r="AL83" s="21">
        <f t="shared" si="1"/>
        <v>0.16590306635921201</v>
      </c>
    </row>
    <row r="84" spans="1:38" ht="21.75" customHeight="1" x14ac:dyDescent="0.2">
      <c r="A84" s="103" t="s">
        <v>329</v>
      </c>
      <c r="B84" s="103"/>
      <c r="D84" s="29" t="s">
        <v>120</v>
      </c>
      <c r="E84" s="16"/>
      <c r="F84" s="29" t="s">
        <v>120</v>
      </c>
      <c r="G84" s="16"/>
      <c r="H84" s="29" t="s">
        <v>330</v>
      </c>
      <c r="I84" s="16"/>
      <c r="J84" s="29" t="s">
        <v>331</v>
      </c>
      <c r="K84" s="16"/>
      <c r="L84" s="21">
        <v>18</v>
      </c>
      <c r="M84" s="16"/>
      <c r="N84" s="21">
        <v>18</v>
      </c>
      <c r="O84" s="16"/>
      <c r="P84" s="20">
        <v>4996999</v>
      </c>
      <c r="Q84" s="16"/>
      <c r="R84" s="20">
        <v>4996999181250</v>
      </c>
      <c r="S84" s="16"/>
      <c r="T84" s="20">
        <v>4996093293931</v>
      </c>
      <c r="U84" s="16"/>
      <c r="V84" s="20">
        <v>0</v>
      </c>
      <c r="W84" s="16"/>
      <c r="X84" s="20">
        <v>0</v>
      </c>
      <c r="Y84" s="16"/>
      <c r="Z84" s="20">
        <v>0</v>
      </c>
      <c r="AA84" s="16"/>
      <c r="AB84" s="20">
        <v>0</v>
      </c>
      <c r="AC84" s="16"/>
      <c r="AD84" s="20">
        <v>4996999</v>
      </c>
      <c r="AE84" s="16"/>
      <c r="AF84" s="20">
        <v>1000000</v>
      </c>
      <c r="AG84" s="16"/>
      <c r="AH84" s="20">
        <v>4996999181250</v>
      </c>
      <c r="AI84" s="16"/>
      <c r="AJ84" s="20">
        <v>4996093293931</v>
      </c>
      <c r="AK84" s="16"/>
      <c r="AL84" s="21">
        <f t="shared" si="1"/>
        <v>0.8290174566938745</v>
      </c>
    </row>
    <row r="85" spans="1:38" ht="21.75" customHeight="1" x14ac:dyDescent="0.2">
      <c r="A85" s="103" t="s">
        <v>332</v>
      </c>
      <c r="B85" s="103"/>
      <c r="D85" s="29" t="s">
        <v>120</v>
      </c>
      <c r="E85" s="16"/>
      <c r="F85" s="29" t="s">
        <v>120</v>
      </c>
      <c r="G85" s="16"/>
      <c r="H85" s="29" t="s">
        <v>333</v>
      </c>
      <c r="I85" s="16"/>
      <c r="J85" s="29" t="s">
        <v>334</v>
      </c>
      <c r="K85" s="16"/>
      <c r="L85" s="21">
        <v>20.5</v>
      </c>
      <c r="M85" s="16"/>
      <c r="N85" s="21">
        <v>20.5</v>
      </c>
      <c r="O85" s="16"/>
      <c r="P85" s="20">
        <v>15999999</v>
      </c>
      <c r="Q85" s="16"/>
      <c r="R85" s="20">
        <v>16000624000000</v>
      </c>
      <c r="S85" s="16"/>
      <c r="T85" s="20">
        <v>15997099000181</v>
      </c>
      <c r="U85" s="16"/>
      <c r="V85" s="20">
        <v>0</v>
      </c>
      <c r="W85" s="16"/>
      <c r="X85" s="20">
        <v>0</v>
      </c>
      <c r="Y85" s="16"/>
      <c r="Z85" s="20">
        <v>0</v>
      </c>
      <c r="AA85" s="16"/>
      <c r="AB85" s="20">
        <v>0</v>
      </c>
      <c r="AC85" s="16"/>
      <c r="AD85" s="20">
        <v>15999999</v>
      </c>
      <c r="AE85" s="16"/>
      <c r="AF85" s="20">
        <v>1000000</v>
      </c>
      <c r="AG85" s="16"/>
      <c r="AH85" s="20">
        <v>16000624000000</v>
      </c>
      <c r="AI85" s="16"/>
      <c r="AJ85" s="20">
        <v>15997099000181</v>
      </c>
      <c r="AK85" s="16"/>
      <c r="AL85" s="21">
        <f t="shared" si="1"/>
        <v>2.654448895844284</v>
      </c>
    </row>
    <row r="86" spans="1:38" ht="21.75" customHeight="1" x14ac:dyDescent="0.2">
      <c r="A86" s="103" t="s">
        <v>335</v>
      </c>
      <c r="B86" s="103"/>
      <c r="D86" s="29" t="s">
        <v>120</v>
      </c>
      <c r="E86" s="16"/>
      <c r="F86" s="29" t="s">
        <v>120</v>
      </c>
      <c r="G86" s="16"/>
      <c r="H86" s="29" t="s">
        <v>189</v>
      </c>
      <c r="I86" s="16"/>
      <c r="J86" s="29" t="s">
        <v>331</v>
      </c>
      <c r="K86" s="16"/>
      <c r="L86" s="21">
        <v>18</v>
      </c>
      <c r="M86" s="16"/>
      <c r="N86" s="21">
        <v>18</v>
      </c>
      <c r="O86" s="16"/>
      <c r="P86" s="20">
        <v>5997990</v>
      </c>
      <c r="Q86" s="16"/>
      <c r="R86" s="20">
        <v>5997990181250</v>
      </c>
      <c r="S86" s="16"/>
      <c r="T86" s="20">
        <f>5996902864312+25</f>
        <v>5996902864337</v>
      </c>
      <c r="U86" s="16"/>
      <c r="V86" s="20">
        <v>0</v>
      </c>
      <c r="W86" s="16"/>
      <c r="X86" s="20">
        <v>0</v>
      </c>
      <c r="Y86" s="16"/>
      <c r="Z86" s="20">
        <v>0</v>
      </c>
      <c r="AA86" s="16"/>
      <c r="AB86" s="20">
        <v>0</v>
      </c>
      <c r="AC86" s="16"/>
      <c r="AD86" s="20">
        <v>5997990</v>
      </c>
      <c r="AE86" s="16"/>
      <c r="AF86" s="20">
        <v>1000000</v>
      </c>
      <c r="AG86" s="16"/>
      <c r="AH86" s="20">
        <v>5997990181250</v>
      </c>
      <c r="AI86" s="16"/>
      <c r="AJ86" s="20">
        <v>5996902864312</v>
      </c>
      <c r="AK86" s="16"/>
      <c r="AL86" s="21">
        <f t="shared" si="1"/>
        <v>0.995084932991807</v>
      </c>
    </row>
    <row r="87" spans="1:38" ht="21.75" customHeight="1" x14ac:dyDescent="0.2">
      <c r="A87" s="103" t="s">
        <v>336</v>
      </c>
      <c r="B87" s="103"/>
      <c r="D87" s="29" t="s">
        <v>120</v>
      </c>
      <c r="E87" s="16"/>
      <c r="F87" s="29" t="s">
        <v>120</v>
      </c>
      <c r="G87" s="16"/>
      <c r="H87" s="29" t="s">
        <v>337</v>
      </c>
      <c r="I87" s="16"/>
      <c r="J87" s="29" t="s">
        <v>338</v>
      </c>
      <c r="K87" s="16"/>
      <c r="L87" s="21">
        <v>23</v>
      </c>
      <c r="M87" s="16"/>
      <c r="N87" s="21">
        <v>23</v>
      </c>
      <c r="O87" s="16"/>
      <c r="P87" s="20">
        <v>0</v>
      </c>
      <c r="Q87" s="16"/>
      <c r="R87" s="20">
        <v>0</v>
      </c>
      <c r="S87" s="16"/>
      <c r="T87" s="20">
        <v>0</v>
      </c>
      <c r="U87" s="16"/>
      <c r="V87" s="20">
        <v>4433260</v>
      </c>
      <c r="W87" s="16"/>
      <c r="X87" s="20">
        <v>4099790182800</v>
      </c>
      <c r="Y87" s="16"/>
      <c r="Z87" s="20">
        <v>0</v>
      </c>
      <c r="AA87" s="16"/>
      <c r="AB87" s="20">
        <v>0</v>
      </c>
      <c r="AC87" s="16"/>
      <c r="AD87" s="20">
        <v>4433260</v>
      </c>
      <c r="AE87" s="16"/>
      <c r="AF87" s="20">
        <v>813670</v>
      </c>
      <c r="AG87" s="16"/>
      <c r="AH87" s="20">
        <v>4099790182800</v>
      </c>
      <c r="AI87" s="16"/>
      <c r="AJ87" s="20">
        <v>3606556857267</v>
      </c>
      <c r="AK87" s="16"/>
      <c r="AL87" s="21">
        <f t="shared" si="1"/>
        <v>0.59844731019441089</v>
      </c>
    </row>
    <row r="88" spans="1:38" ht="21.75" customHeight="1" x14ac:dyDescent="0.2">
      <c r="A88" s="103" t="s">
        <v>339</v>
      </c>
      <c r="B88" s="103"/>
      <c r="D88" s="29" t="s">
        <v>120</v>
      </c>
      <c r="E88" s="16"/>
      <c r="F88" s="29" t="s">
        <v>120</v>
      </c>
      <c r="G88" s="16"/>
      <c r="H88" s="29" t="s">
        <v>340</v>
      </c>
      <c r="I88" s="16"/>
      <c r="J88" s="29" t="s">
        <v>341</v>
      </c>
      <c r="K88" s="16"/>
      <c r="L88" s="21">
        <v>23</v>
      </c>
      <c r="M88" s="16"/>
      <c r="N88" s="21">
        <v>23</v>
      </c>
      <c r="O88" s="16"/>
      <c r="P88" s="20">
        <v>0</v>
      </c>
      <c r="Q88" s="16"/>
      <c r="R88" s="20">
        <v>0</v>
      </c>
      <c r="S88" s="16"/>
      <c r="T88" s="20">
        <v>0</v>
      </c>
      <c r="U88" s="16"/>
      <c r="V88" s="20">
        <v>10500000</v>
      </c>
      <c r="W88" s="16"/>
      <c r="X88" s="20">
        <v>10108255000000</v>
      </c>
      <c r="Y88" s="16"/>
      <c r="Z88" s="20">
        <v>0</v>
      </c>
      <c r="AA88" s="16"/>
      <c r="AB88" s="20">
        <v>0</v>
      </c>
      <c r="AC88" s="16"/>
      <c r="AD88" s="20">
        <v>10500000</v>
      </c>
      <c r="AE88" s="16"/>
      <c r="AF88" s="20">
        <v>972500</v>
      </c>
      <c r="AG88" s="16"/>
      <c r="AH88" s="20">
        <v>10108255000000</v>
      </c>
      <c r="AI88" s="16"/>
      <c r="AJ88" s="20">
        <f>10209399210937+25</f>
        <v>10209399210962</v>
      </c>
      <c r="AK88" s="16"/>
      <c r="AL88" s="21">
        <f t="shared" si="1"/>
        <v>1.6940776863645688</v>
      </c>
    </row>
    <row r="89" spans="1:38" ht="21.75" customHeight="1" x14ac:dyDescent="0.2">
      <c r="A89" s="103" t="s">
        <v>342</v>
      </c>
      <c r="B89" s="103"/>
      <c r="D89" s="29" t="s">
        <v>343</v>
      </c>
      <c r="E89" s="16"/>
      <c r="F89" s="29" t="s">
        <v>343</v>
      </c>
      <c r="G89" s="16"/>
      <c r="H89" s="29" t="s">
        <v>344</v>
      </c>
      <c r="I89" s="16"/>
      <c r="J89" s="29" t="s">
        <v>345</v>
      </c>
      <c r="K89" s="16"/>
      <c r="L89" s="21">
        <v>23</v>
      </c>
      <c r="M89" s="16"/>
      <c r="N89" s="21">
        <v>23</v>
      </c>
      <c r="O89" s="16"/>
      <c r="P89" s="20">
        <v>0</v>
      </c>
      <c r="Q89" s="16"/>
      <c r="R89" s="20">
        <v>0</v>
      </c>
      <c r="S89" s="16"/>
      <c r="T89" s="20">
        <v>0</v>
      </c>
      <c r="U89" s="16"/>
      <c r="V89" s="20">
        <v>10999999</v>
      </c>
      <c r="W89" s="16"/>
      <c r="X89" s="20">
        <v>10999999000000</v>
      </c>
      <c r="Y89" s="16"/>
      <c r="Z89" s="20">
        <v>0</v>
      </c>
      <c r="AA89" s="16"/>
      <c r="AB89" s="20">
        <v>0</v>
      </c>
      <c r="AC89" s="16"/>
      <c r="AD89" s="20">
        <v>10999999</v>
      </c>
      <c r="AE89" s="16"/>
      <c r="AF89" s="20">
        <v>1000000</v>
      </c>
      <c r="AG89" s="16"/>
      <c r="AH89" s="20">
        <v>10999999000000</v>
      </c>
      <c r="AI89" s="16"/>
      <c r="AJ89" s="20">
        <v>10999999000000</v>
      </c>
      <c r="AK89" s="16"/>
      <c r="AL89" s="21">
        <f t="shared" si="1"/>
        <v>1.8252643932195369</v>
      </c>
    </row>
    <row r="90" spans="1:38" ht="21.75" customHeight="1" x14ac:dyDescent="0.2">
      <c r="A90" s="103" t="s">
        <v>346</v>
      </c>
      <c r="B90" s="103"/>
      <c r="D90" s="29" t="s">
        <v>343</v>
      </c>
      <c r="E90" s="16"/>
      <c r="F90" s="29" t="s">
        <v>343</v>
      </c>
      <c r="G90" s="16"/>
      <c r="H90" s="29" t="s">
        <v>344</v>
      </c>
      <c r="I90" s="16"/>
      <c r="J90" s="29" t="s">
        <v>345</v>
      </c>
      <c r="K90" s="16"/>
      <c r="L90" s="21">
        <v>23</v>
      </c>
      <c r="M90" s="16"/>
      <c r="N90" s="21">
        <v>23</v>
      </c>
      <c r="O90" s="16"/>
      <c r="P90" s="20">
        <v>20036430</v>
      </c>
      <c r="Q90" s="16"/>
      <c r="R90" s="20">
        <v>20036430000000</v>
      </c>
      <c r="S90" s="16"/>
      <c r="T90" s="20">
        <v>20036430000000</v>
      </c>
      <c r="U90" s="16"/>
      <c r="V90" s="20">
        <v>0</v>
      </c>
      <c r="W90" s="16"/>
      <c r="X90" s="20">
        <v>0</v>
      </c>
      <c r="Y90" s="16"/>
      <c r="Z90" s="20">
        <v>0</v>
      </c>
      <c r="AA90" s="16"/>
      <c r="AB90" s="20">
        <v>0</v>
      </c>
      <c r="AC90" s="16"/>
      <c r="AD90" s="20">
        <v>20036430</v>
      </c>
      <c r="AE90" s="16"/>
      <c r="AF90" s="20">
        <v>1000000</v>
      </c>
      <c r="AG90" s="16"/>
      <c r="AH90" s="20">
        <v>20036430000000</v>
      </c>
      <c r="AI90" s="16"/>
      <c r="AJ90" s="20">
        <v>20036430000000</v>
      </c>
      <c r="AK90" s="16"/>
      <c r="AL90" s="21">
        <f t="shared" si="1"/>
        <v>3.3247077791766819</v>
      </c>
    </row>
    <row r="91" spans="1:38" ht="21.75" customHeight="1" x14ac:dyDescent="0.2">
      <c r="A91" s="105" t="s">
        <v>347</v>
      </c>
      <c r="B91" s="105"/>
      <c r="D91" s="29" t="s">
        <v>343</v>
      </c>
      <c r="E91" s="16"/>
      <c r="F91" s="29" t="s">
        <v>343</v>
      </c>
      <c r="G91" s="16"/>
      <c r="H91" s="29" t="s">
        <v>344</v>
      </c>
      <c r="I91" s="16"/>
      <c r="J91" s="29" t="s">
        <v>345</v>
      </c>
      <c r="K91" s="16"/>
      <c r="L91" s="21">
        <v>23</v>
      </c>
      <c r="M91" s="16"/>
      <c r="N91" s="21">
        <v>23</v>
      </c>
      <c r="O91" s="16"/>
      <c r="P91" s="22">
        <v>3999999</v>
      </c>
      <c r="Q91" s="16"/>
      <c r="R91" s="22">
        <v>3999999000000</v>
      </c>
      <c r="S91" s="16"/>
      <c r="T91" s="22">
        <v>3999999000000</v>
      </c>
      <c r="U91" s="16"/>
      <c r="V91" s="20">
        <v>0</v>
      </c>
      <c r="W91" s="16"/>
      <c r="X91" s="22">
        <v>0</v>
      </c>
      <c r="Y91" s="16"/>
      <c r="Z91" s="20">
        <v>0</v>
      </c>
      <c r="AA91" s="16"/>
      <c r="AB91" s="22">
        <v>0</v>
      </c>
      <c r="AC91" s="16"/>
      <c r="AD91" s="20">
        <v>3999999</v>
      </c>
      <c r="AE91" s="16"/>
      <c r="AF91" s="20">
        <v>1000000</v>
      </c>
      <c r="AG91" s="16"/>
      <c r="AH91" s="22">
        <v>3999999000000</v>
      </c>
      <c r="AI91" s="16"/>
      <c r="AJ91" s="22">
        <v>3999999000000</v>
      </c>
      <c r="AK91" s="16"/>
      <c r="AL91" s="21">
        <f t="shared" si="1"/>
        <v>0.66373240103146858</v>
      </c>
    </row>
    <row r="92" spans="1:38" ht="21.75" customHeight="1" x14ac:dyDescent="0.2">
      <c r="A92" s="106" t="s">
        <v>65</v>
      </c>
      <c r="B92" s="106"/>
      <c r="D92" s="20"/>
      <c r="E92" s="16"/>
      <c r="F92" s="20"/>
      <c r="G92" s="16"/>
      <c r="H92" s="20"/>
      <c r="I92" s="16"/>
      <c r="J92" s="20"/>
      <c r="K92" s="16"/>
      <c r="L92" s="20"/>
      <c r="M92" s="16"/>
      <c r="N92" s="20"/>
      <c r="O92" s="16"/>
      <c r="P92" s="24">
        <v>357083032</v>
      </c>
      <c r="Q92" s="16"/>
      <c r="R92" s="24">
        <v>371975310687088</v>
      </c>
      <c r="S92" s="16"/>
      <c r="T92" s="24">
        <f>SUM(T9:T91)</f>
        <v>362440637800970</v>
      </c>
      <c r="U92" s="16"/>
      <c r="V92" s="20"/>
      <c r="W92" s="16"/>
      <c r="X92" s="24">
        <v>25217145832175</v>
      </c>
      <c r="Y92" s="16"/>
      <c r="Z92" s="20"/>
      <c r="AA92" s="16"/>
      <c r="AB92" s="24">
        <v>25369272297824</v>
      </c>
      <c r="AC92" s="16"/>
      <c r="AD92" s="20"/>
      <c r="AE92" s="16"/>
      <c r="AF92" s="20"/>
      <c r="AG92" s="16"/>
      <c r="AH92" s="24">
        <v>369205617370374</v>
      </c>
      <c r="AI92" s="16"/>
      <c r="AJ92" s="24">
        <f>SUM(AJ9:AJ91)</f>
        <v>362660529991073</v>
      </c>
      <c r="AK92" s="16"/>
      <c r="AL92" s="25">
        <f>SUM(AL9:AL91)</f>
        <v>60.177401126930249</v>
      </c>
    </row>
    <row r="95" spans="1:38" ht="18.75" x14ac:dyDescent="0.2">
      <c r="T95" s="20"/>
      <c r="AJ95" s="20"/>
    </row>
    <row r="96" spans="1:38" ht="18.75" x14ac:dyDescent="0.2">
      <c r="AJ96" s="49"/>
    </row>
    <row r="97" spans="20:36" x14ac:dyDescent="0.2">
      <c r="T97" s="31"/>
    </row>
    <row r="98" spans="20:36" x14ac:dyDescent="0.2">
      <c r="AJ98" s="31"/>
    </row>
  </sheetData>
  <mergeCells count="95">
    <mergeCell ref="A1:AL1"/>
    <mergeCell ref="A2:AL2"/>
    <mergeCell ref="A3:AL3"/>
    <mergeCell ref="B5:AL5"/>
    <mergeCell ref="A6:O6"/>
    <mergeCell ref="P6:T6"/>
    <mergeCell ref="V6:AB6"/>
    <mergeCell ref="AD6:AL6"/>
    <mergeCell ref="V7:X7"/>
    <mergeCell ref="Z7:A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91:B91"/>
    <mergeCell ref="A92:B92"/>
    <mergeCell ref="A86:B86"/>
    <mergeCell ref="A87:B87"/>
    <mergeCell ref="A88:B88"/>
    <mergeCell ref="A89:B89"/>
    <mergeCell ref="A90:B90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41"/>
  <sheetViews>
    <sheetView rightToLeft="1" topLeftCell="A13" workbookViewId="0">
      <selection activeCell="P22" sqref="P1:R1048576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5" ht="29.1" customHeight="1" x14ac:dyDescent="0.2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</row>
    <row r="2" spans="1:15" ht="21.75" customHeight="1" x14ac:dyDescent="0.2">
      <c r="A2" s="111" t="s">
        <v>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</row>
    <row r="3" spans="1:15" ht="21.75" customHeight="1" x14ac:dyDescent="0.2">
      <c r="A3" s="111" t="s">
        <v>2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</row>
    <row r="4" spans="1:15" ht="14.45" customHeight="1" x14ac:dyDescent="0.2">
      <c r="A4" s="112" t="s">
        <v>348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</row>
    <row r="5" spans="1:15" ht="14.45" customHeight="1" x14ac:dyDescent="0.2">
      <c r="A5" s="112" t="s">
        <v>349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</row>
    <row r="6" spans="1:15" ht="14.45" customHeight="1" x14ac:dyDescent="0.2"/>
    <row r="7" spans="1:15" ht="14.45" customHeight="1" x14ac:dyDescent="0.2">
      <c r="C7" s="108" t="s">
        <v>9</v>
      </c>
      <c r="D7" s="108"/>
      <c r="E7" s="108"/>
      <c r="F7" s="108"/>
      <c r="G7" s="108"/>
      <c r="H7" s="108"/>
      <c r="I7" s="108"/>
      <c r="J7" s="108"/>
      <c r="K7" s="108"/>
      <c r="L7" s="108"/>
      <c r="M7" s="108"/>
    </row>
    <row r="8" spans="1:15" ht="14.45" customHeight="1" x14ac:dyDescent="0.2">
      <c r="A8" s="2" t="s">
        <v>350</v>
      </c>
      <c r="C8" s="4" t="s">
        <v>13</v>
      </c>
      <c r="D8" s="3"/>
      <c r="E8" s="4" t="s">
        <v>351</v>
      </c>
      <c r="F8" s="3"/>
      <c r="G8" s="4" t="s">
        <v>352</v>
      </c>
      <c r="H8" s="3"/>
      <c r="I8" s="4" t="s">
        <v>353</v>
      </c>
      <c r="J8" s="3"/>
      <c r="K8" s="4" t="s">
        <v>354</v>
      </c>
      <c r="L8" s="3"/>
      <c r="M8" s="4" t="s">
        <v>355</v>
      </c>
    </row>
    <row r="9" spans="1:15" ht="21.75" customHeight="1" x14ac:dyDescent="0.2">
      <c r="A9" s="5" t="s">
        <v>145</v>
      </c>
      <c r="C9" s="18">
        <v>8875000</v>
      </c>
      <c r="D9" s="16"/>
      <c r="E9" s="18">
        <v>950000</v>
      </c>
      <c r="F9" s="16"/>
      <c r="G9" s="18">
        <v>867171</v>
      </c>
      <c r="H9" s="16"/>
      <c r="I9" s="32">
        <v>-8.72E-2</v>
      </c>
      <c r="J9" s="16"/>
      <c r="K9" s="18">
        <v>7694747699149</v>
      </c>
      <c r="L9" s="16"/>
      <c r="M9" s="28" t="s">
        <v>356</v>
      </c>
      <c r="N9" s="16"/>
      <c r="O9" s="16"/>
    </row>
    <row r="10" spans="1:15" ht="21.75" customHeight="1" x14ac:dyDescent="0.2">
      <c r="A10" s="7" t="s">
        <v>194</v>
      </c>
      <c r="C10" s="20">
        <v>1796982</v>
      </c>
      <c r="D10" s="16"/>
      <c r="E10" s="20">
        <v>906889</v>
      </c>
      <c r="F10" s="16"/>
      <c r="G10" s="20">
        <v>816201</v>
      </c>
      <c r="H10" s="16"/>
      <c r="I10" s="33">
        <v>-0.1</v>
      </c>
      <c r="J10" s="16"/>
      <c r="K10" s="20">
        <v>1466432666277</v>
      </c>
      <c r="L10" s="16"/>
      <c r="M10" s="29" t="s">
        <v>356</v>
      </c>
      <c r="N10" s="16"/>
      <c r="O10" s="16"/>
    </row>
    <row r="11" spans="1:15" ht="21.75" customHeight="1" x14ac:dyDescent="0.2">
      <c r="A11" s="7" t="s">
        <v>213</v>
      </c>
      <c r="C11" s="20">
        <v>6998703</v>
      </c>
      <c r="D11" s="16"/>
      <c r="E11" s="20">
        <v>1000000</v>
      </c>
      <c r="F11" s="16"/>
      <c r="G11" s="20">
        <v>900000</v>
      </c>
      <c r="H11" s="16"/>
      <c r="I11" s="33">
        <v>-0.1</v>
      </c>
      <c r="J11" s="16"/>
      <c r="K11" s="20">
        <v>6297691036573</v>
      </c>
      <c r="L11" s="16"/>
      <c r="M11" s="29" t="s">
        <v>356</v>
      </c>
      <c r="N11" s="16"/>
      <c r="O11" s="16"/>
    </row>
    <row r="12" spans="1:15" ht="21.75" customHeight="1" x14ac:dyDescent="0.2">
      <c r="A12" s="7" t="s">
        <v>256</v>
      </c>
      <c r="C12" s="20">
        <v>4995000</v>
      </c>
      <c r="D12" s="16"/>
      <c r="E12" s="20">
        <v>1000000</v>
      </c>
      <c r="F12" s="16"/>
      <c r="G12" s="20">
        <v>900000</v>
      </c>
      <c r="H12" s="16"/>
      <c r="I12" s="33">
        <v>-0.1</v>
      </c>
      <c r="J12" s="16"/>
      <c r="K12" s="20">
        <v>4494685190625</v>
      </c>
      <c r="L12" s="16"/>
      <c r="M12" s="29" t="s">
        <v>356</v>
      </c>
      <c r="N12" s="16"/>
      <c r="O12" s="16"/>
    </row>
    <row r="13" spans="1:15" ht="21.75" customHeight="1" x14ac:dyDescent="0.2">
      <c r="A13" s="7" t="s">
        <v>317</v>
      </c>
      <c r="C13" s="20">
        <v>490000</v>
      </c>
      <c r="D13" s="16"/>
      <c r="E13" s="20">
        <v>1000000</v>
      </c>
      <c r="F13" s="16"/>
      <c r="G13" s="20">
        <v>900000</v>
      </c>
      <c r="H13" s="16"/>
      <c r="I13" s="33">
        <v>-0.1</v>
      </c>
      <c r="J13" s="16"/>
      <c r="K13" s="20">
        <v>440920068750</v>
      </c>
      <c r="L13" s="16"/>
      <c r="M13" s="29" t="s">
        <v>356</v>
      </c>
      <c r="N13" s="16"/>
      <c r="O13" s="16"/>
    </row>
    <row r="14" spans="1:15" ht="21.75" customHeight="1" x14ac:dyDescent="0.2">
      <c r="A14" s="7" t="s">
        <v>210</v>
      </c>
      <c r="C14" s="20">
        <v>9996000</v>
      </c>
      <c r="D14" s="16"/>
      <c r="E14" s="20">
        <v>918500</v>
      </c>
      <c r="F14" s="16"/>
      <c r="G14" s="20">
        <v>859017</v>
      </c>
      <c r="H14" s="16"/>
      <c r="I14" s="33">
        <v>-6.4799999999999996E-2</v>
      </c>
      <c r="J14" s="16"/>
      <c r="K14" s="20">
        <v>8585177586474</v>
      </c>
      <c r="L14" s="16"/>
      <c r="M14" s="29" t="s">
        <v>356</v>
      </c>
      <c r="N14" s="16"/>
      <c r="O14" s="16"/>
    </row>
    <row r="15" spans="1:15" ht="21.75" customHeight="1" x14ac:dyDescent="0.2">
      <c r="A15" s="7" t="s">
        <v>207</v>
      </c>
      <c r="C15" s="20">
        <v>9498000</v>
      </c>
      <c r="D15" s="16"/>
      <c r="E15" s="20">
        <v>880040</v>
      </c>
      <c r="F15" s="16"/>
      <c r="G15" s="20">
        <v>861534</v>
      </c>
      <c r="H15" s="16"/>
      <c r="I15" s="33">
        <v>-2.1000000000000001E-2</v>
      </c>
      <c r="J15" s="16"/>
      <c r="K15" s="20">
        <v>8181366790449</v>
      </c>
      <c r="L15" s="16"/>
      <c r="M15" s="29" t="s">
        <v>356</v>
      </c>
      <c r="N15" s="16"/>
      <c r="O15" s="16"/>
    </row>
    <row r="16" spans="1:15" ht="21.75" customHeight="1" x14ac:dyDescent="0.2">
      <c r="A16" s="7" t="s">
        <v>231</v>
      </c>
      <c r="C16" s="20">
        <v>8000000</v>
      </c>
      <c r="D16" s="16"/>
      <c r="E16" s="20">
        <v>1000000</v>
      </c>
      <c r="F16" s="16"/>
      <c r="G16" s="20">
        <v>900000</v>
      </c>
      <c r="H16" s="16"/>
      <c r="I16" s="33">
        <v>-0.1</v>
      </c>
      <c r="J16" s="16"/>
      <c r="K16" s="20">
        <v>7198695000000</v>
      </c>
      <c r="L16" s="16"/>
      <c r="M16" s="29" t="s">
        <v>356</v>
      </c>
      <c r="N16" s="16"/>
      <c r="O16" s="16"/>
    </row>
    <row r="17" spans="1:15" ht="21.75" customHeight="1" x14ac:dyDescent="0.2">
      <c r="A17" s="7" t="s">
        <v>219</v>
      </c>
      <c r="C17" s="20">
        <v>5998869</v>
      </c>
      <c r="D17" s="16"/>
      <c r="E17" s="20">
        <v>902500</v>
      </c>
      <c r="F17" s="16"/>
      <c r="G17" s="20">
        <v>812250</v>
      </c>
      <c r="H17" s="16"/>
      <c r="I17" s="33">
        <v>-0.1</v>
      </c>
      <c r="J17" s="16"/>
      <c r="K17" s="20">
        <v>4871698189881</v>
      </c>
      <c r="L17" s="16"/>
      <c r="M17" s="29" t="s">
        <v>356</v>
      </c>
      <c r="N17" s="16"/>
      <c r="O17" s="16"/>
    </row>
    <row r="18" spans="1:15" ht="21.75" customHeight="1" x14ac:dyDescent="0.2">
      <c r="A18" s="7" t="s">
        <v>216</v>
      </c>
      <c r="C18" s="20">
        <v>1997034</v>
      </c>
      <c r="D18" s="16"/>
      <c r="E18" s="20">
        <v>902500</v>
      </c>
      <c r="F18" s="16"/>
      <c r="G18" s="20">
        <v>855000</v>
      </c>
      <c r="H18" s="16"/>
      <c r="I18" s="33">
        <v>-5.2600000000000001E-2</v>
      </c>
      <c r="J18" s="16"/>
      <c r="K18" s="20">
        <v>1707154592137</v>
      </c>
      <c r="L18" s="16"/>
      <c r="M18" s="29" t="s">
        <v>356</v>
      </c>
      <c r="N18" s="16"/>
      <c r="O18" s="16"/>
    </row>
    <row r="19" spans="1:15" ht="21.75" customHeight="1" x14ac:dyDescent="0.2">
      <c r="A19" s="7" t="s">
        <v>204</v>
      </c>
      <c r="C19" s="20">
        <v>1495900</v>
      </c>
      <c r="D19" s="16"/>
      <c r="E19" s="20">
        <v>920150</v>
      </c>
      <c r="F19" s="16"/>
      <c r="G19" s="20">
        <v>862798</v>
      </c>
      <c r="H19" s="16"/>
      <c r="I19" s="33">
        <v>-6.2300000000000001E-2</v>
      </c>
      <c r="J19" s="16"/>
      <c r="K19" s="20">
        <v>1290425596160</v>
      </c>
      <c r="L19" s="16"/>
      <c r="M19" s="29" t="s">
        <v>356</v>
      </c>
      <c r="N19" s="16"/>
      <c r="O19" s="16"/>
    </row>
    <row r="20" spans="1:15" ht="21.75" customHeight="1" x14ac:dyDescent="0.2">
      <c r="A20" s="7" t="s">
        <v>235</v>
      </c>
      <c r="C20" s="20">
        <v>3000000</v>
      </c>
      <c r="D20" s="16"/>
      <c r="E20" s="20">
        <v>803000</v>
      </c>
      <c r="F20" s="16"/>
      <c r="G20" s="20">
        <v>722700</v>
      </c>
      <c r="H20" s="16"/>
      <c r="I20" s="33">
        <v>-0.1</v>
      </c>
      <c r="J20" s="16"/>
      <c r="K20" s="20">
        <v>2167707031875</v>
      </c>
      <c r="L20" s="16"/>
      <c r="M20" s="29" t="s">
        <v>356</v>
      </c>
      <c r="N20" s="16"/>
      <c r="O20" s="16"/>
    </row>
    <row r="21" spans="1:15" ht="21.75" customHeight="1" x14ac:dyDescent="0.2">
      <c r="A21" s="7" t="s">
        <v>238</v>
      </c>
      <c r="C21" s="20">
        <v>3211273</v>
      </c>
      <c r="D21" s="16"/>
      <c r="E21" s="20">
        <v>1000000</v>
      </c>
      <c r="F21" s="16"/>
      <c r="G21" s="20">
        <v>900000</v>
      </c>
      <c r="H21" s="16"/>
      <c r="I21" s="33">
        <v>-0.1</v>
      </c>
      <c r="J21" s="16"/>
      <c r="K21" s="20">
        <v>2889621861091</v>
      </c>
      <c r="L21" s="16"/>
      <c r="M21" s="29" t="s">
        <v>356</v>
      </c>
      <c r="N21" s="16"/>
      <c r="O21" s="16"/>
    </row>
    <row r="22" spans="1:15" ht="21.75" customHeight="1" x14ac:dyDescent="0.2">
      <c r="A22" s="7" t="s">
        <v>265</v>
      </c>
      <c r="C22" s="20">
        <v>1000000</v>
      </c>
      <c r="D22" s="16"/>
      <c r="E22" s="20">
        <v>1000000</v>
      </c>
      <c r="F22" s="16"/>
      <c r="G22" s="20">
        <v>900000</v>
      </c>
      <c r="H22" s="16"/>
      <c r="I22" s="33">
        <v>-0.1</v>
      </c>
      <c r="J22" s="16"/>
      <c r="K22" s="20">
        <v>899836875000</v>
      </c>
      <c r="L22" s="16"/>
      <c r="M22" s="29" t="s">
        <v>356</v>
      </c>
      <c r="N22" s="16"/>
      <c r="O22" s="16"/>
    </row>
    <row r="23" spans="1:15" ht="21.75" customHeight="1" x14ac:dyDescent="0.2">
      <c r="A23" s="7" t="s">
        <v>250</v>
      </c>
      <c r="C23" s="20">
        <v>500000</v>
      </c>
      <c r="D23" s="16"/>
      <c r="E23" s="20">
        <v>1000000</v>
      </c>
      <c r="F23" s="16"/>
      <c r="G23" s="20">
        <v>900000</v>
      </c>
      <c r="H23" s="16"/>
      <c r="I23" s="33">
        <v>-0.1</v>
      </c>
      <c r="J23" s="16"/>
      <c r="K23" s="20">
        <v>449918437500</v>
      </c>
      <c r="L23" s="16"/>
      <c r="M23" s="29" t="s">
        <v>356</v>
      </c>
      <c r="N23" s="16"/>
      <c r="O23" s="16"/>
    </row>
    <row r="24" spans="1:15" ht="21.75" customHeight="1" x14ac:dyDescent="0.2">
      <c r="A24" s="7" t="s">
        <v>222</v>
      </c>
      <c r="C24" s="20">
        <v>2000000</v>
      </c>
      <c r="D24" s="16"/>
      <c r="E24" s="20">
        <v>964000</v>
      </c>
      <c r="F24" s="16"/>
      <c r="G24" s="20">
        <v>867600</v>
      </c>
      <c r="H24" s="16"/>
      <c r="I24" s="33">
        <v>-0.1</v>
      </c>
      <c r="J24" s="16"/>
      <c r="K24" s="20">
        <v>1734885495000</v>
      </c>
      <c r="L24" s="16"/>
      <c r="M24" s="29" t="s">
        <v>356</v>
      </c>
      <c r="N24" s="16"/>
      <c r="O24" s="16"/>
    </row>
    <row r="25" spans="1:15" ht="21.75" customHeight="1" x14ac:dyDescent="0.2">
      <c r="A25" s="7" t="s">
        <v>247</v>
      </c>
      <c r="C25" s="20">
        <v>4000000</v>
      </c>
      <c r="D25" s="16"/>
      <c r="E25" s="20">
        <v>1000000</v>
      </c>
      <c r="F25" s="16"/>
      <c r="G25" s="20">
        <v>900000</v>
      </c>
      <c r="H25" s="16"/>
      <c r="I25" s="33">
        <v>-0.1</v>
      </c>
      <c r="J25" s="16"/>
      <c r="K25" s="20">
        <v>3599347500000</v>
      </c>
      <c r="L25" s="16"/>
      <c r="M25" s="29" t="s">
        <v>356</v>
      </c>
      <c r="N25" s="16"/>
      <c r="O25" s="16"/>
    </row>
    <row r="26" spans="1:15" ht="21.75" customHeight="1" x14ac:dyDescent="0.2">
      <c r="A26" s="7" t="s">
        <v>259</v>
      </c>
      <c r="C26" s="20">
        <v>430000</v>
      </c>
      <c r="D26" s="16"/>
      <c r="E26" s="20">
        <v>1001080</v>
      </c>
      <c r="F26" s="16"/>
      <c r="G26" s="20">
        <v>990704</v>
      </c>
      <c r="H26" s="16"/>
      <c r="I26" s="33">
        <v>-1.04E-2</v>
      </c>
      <c r="J26" s="16"/>
      <c r="K26" s="20">
        <v>425925507007</v>
      </c>
      <c r="L26" s="16"/>
      <c r="M26" s="29" t="s">
        <v>356</v>
      </c>
      <c r="N26" s="16"/>
      <c r="O26" s="16"/>
    </row>
    <row r="27" spans="1:15" ht="21.75" customHeight="1" x14ac:dyDescent="0.2">
      <c r="A27" s="7" t="s">
        <v>323</v>
      </c>
      <c r="C27" s="20">
        <v>1500000</v>
      </c>
      <c r="D27" s="16"/>
      <c r="E27" s="20">
        <v>1000000</v>
      </c>
      <c r="F27" s="16"/>
      <c r="G27" s="20">
        <v>900000</v>
      </c>
      <c r="H27" s="16"/>
      <c r="I27" s="33">
        <v>-0.1</v>
      </c>
      <c r="J27" s="16"/>
      <c r="K27" s="20">
        <v>1349755312500</v>
      </c>
      <c r="L27" s="16"/>
      <c r="M27" s="29" t="s">
        <v>356</v>
      </c>
      <c r="N27" s="16"/>
      <c r="O27" s="16"/>
    </row>
    <row r="28" spans="1:15" ht="21.75" customHeight="1" x14ac:dyDescent="0.2">
      <c r="A28" s="7" t="s">
        <v>197</v>
      </c>
      <c r="C28" s="20">
        <v>7998900</v>
      </c>
      <c r="D28" s="16"/>
      <c r="E28" s="20">
        <v>902500</v>
      </c>
      <c r="F28" s="16"/>
      <c r="G28" s="20">
        <v>812250</v>
      </c>
      <c r="H28" s="16"/>
      <c r="I28" s="33">
        <v>-0.1</v>
      </c>
      <c r="J28" s="16"/>
      <c r="K28" s="20">
        <v>6495928924442</v>
      </c>
      <c r="L28" s="16"/>
      <c r="M28" s="29" t="s">
        <v>356</v>
      </c>
      <c r="N28" s="16"/>
      <c r="O28" s="16"/>
    </row>
    <row r="29" spans="1:15" ht="21.75" customHeight="1" x14ac:dyDescent="0.2">
      <c r="A29" s="7" t="s">
        <v>225</v>
      </c>
      <c r="C29" s="20">
        <v>9998900</v>
      </c>
      <c r="D29" s="16"/>
      <c r="E29" s="20">
        <v>902500</v>
      </c>
      <c r="F29" s="16"/>
      <c r="G29" s="20">
        <v>815489</v>
      </c>
      <c r="H29" s="16"/>
      <c r="I29" s="33">
        <v>-9.64E-2</v>
      </c>
      <c r="J29" s="16"/>
      <c r="K29" s="20">
        <v>8152515050875</v>
      </c>
      <c r="L29" s="16"/>
      <c r="M29" s="29" t="s">
        <v>356</v>
      </c>
      <c r="N29" s="16"/>
      <c r="O29" s="16"/>
    </row>
    <row r="30" spans="1:15" ht="21.75" customHeight="1" x14ac:dyDescent="0.2">
      <c r="A30" s="7" t="s">
        <v>157</v>
      </c>
      <c r="C30" s="20">
        <v>5500000</v>
      </c>
      <c r="D30" s="16"/>
      <c r="E30" s="20">
        <v>1000000</v>
      </c>
      <c r="F30" s="16"/>
      <c r="G30" s="20">
        <v>900000</v>
      </c>
      <c r="H30" s="16"/>
      <c r="I30" s="33">
        <v>-0.1</v>
      </c>
      <c r="J30" s="16"/>
      <c r="K30" s="20">
        <v>4949102812500</v>
      </c>
      <c r="L30" s="16"/>
      <c r="M30" s="29" t="s">
        <v>356</v>
      </c>
      <c r="N30" s="16"/>
      <c r="O30" s="16"/>
    </row>
    <row r="31" spans="1:15" ht="21.75" customHeight="1" x14ac:dyDescent="0.2">
      <c r="A31" s="7" t="s">
        <v>125</v>
      </c>
      <c r="C31" s="20">
        <v>3809800</v>
      </c>
      <c r="D31" s="16"/>
      <c r="E31" s="20">
        <v>4271465</v>
      </c>
      <c r="F31" s="16"/>
      <c r="G31" s="20">
        <v>4596609</v>
      </c>
      <c r="H31" s="16"/>
      <c r="I31" s="33">
        <v>7.6100000000000001E-2</v>
      </c>
      <c r="J31" s="16"/>
      <c r="K31" s="20">
        <v>17499464651498</v>
      </c>
      <c r="L31" s="16"/>
      <c r="M31" s="29" t="s">
        <v>356</v>
      </c>
      <c r="N31" s="16"/>
      <c r="O31" s="16"/>
    </row>
    <row r="32" spans="1:15" ht="21.75" customHeight="1" x14ac:dyDescent="0.2">
      <c r="A32" s="7" t="s">
        <v>241</v>
      </c>
      <c r="C32" s="20">
        <v>5000000</v>
      </c>
      <c r="D32" s="16"/>
      <c r="E32" s="20">
        <v>1000000</v>
      </c>
      <c r="F32" s="16"/>
      <c r="G32" s="20">
        <v>900000</v>
      </c>
      <c r="H32" s="16"/>
      <c r="I32" s="33">
        <v>-0.1</v>
      </c>
      <c r="J32" s="16"/>
      <c r="K32" s="20">
        <v>4499184375000</v>
      </c>
      <c r="L32" s="16"/>
      <c r="M32" s="29" t="s">
        <v>356</v>
      </c>
      <c r="N32" s="16"/>
      <c r="O32" s="16"/>
    </row>
    <row r="33" spans="1:15" ht="21.75" customHeight="1" x14ac:dyDescent="0.2">
      <c r="A33" s="7" t="s">
        <v>244</v>
      </c>
      <c r="C33" s="20">
        <v>1200000</v>
      </c>
      <c r="D33" s="16"/>
      <c r="E33" s="20">
        <v>1000000</v>
      </c>
      <c r="F33" s="16"/>
      <c r="G33" s="20">
        <v>900000</v>
      </c>
      <c r="H33" s="16"/>
      <c r="I33" s="33">
        <v>-0.1</v>
      </c>
      <c r="J33" s="16"/>
      <c r="K33" s="20">
        <v>1079804250000</v>
      </c>
      <c r="L33" s="16"/>
      <c r="M33" s="29" t="s">
        <v>356</v>
      </c>
      <c r="N33" s="16"/>
      <c r="O33" s="16"/>
    </row>
    <row r="34" spans="1:15" ht="21.75" customHeight="1" x14ac:dyDescent="0.2">
      <c r="A34" s="7" t="s">
        <v>228</v>
      </c>
      <c r="C34" s="20">
        <v>4498900</v>
      </c>
      <c r="D34" s="16"/>
      <c r="E34" s="20">
        <v>902500</v>
      </c>
      <c r="F34" s="16"/>
      <c r="G34" s="20">
        <v>812250</v>
      </c>
      <c r="H34" s="16"/>
      <c r="I34" s="33">
        <v>-0.1</v>
      </c>
      <c r="J34" s="16"/>
      <c r="K34" s="20">
        <v>3653569195536</v>
      </c>
      <c r="L34" s="16"/>
      <c r="M34" s="29" t="s">
        <v>356</v>
      </c>
      <c r="N34" s="16"/>
      <c r="O34" s="16"/>
    </row>
    <row r="35" spans="1:15" ht="21.75" customHeight="1" x14ac:dyDescent="0.2">
      <c r="A35" s="7" t="s">
        <v>140</v>
      </c>
      <c r="C35" s="20">
        <v>13995000</v>
      </c>
      <c r="D35" s="16"/>
      <c r="E35" s="20">
        <v>950000</v>
      </c>
      <c r="F35" s="16"/>
      <c r="G35" s="20">
        <v>892475</v>
      </c>
      <c r="H35" s="16"/>
      <c r="I35" s="33">
        <v>-6.0600000000000001E-2</v>
      </c>
      <c r="J35" s="16"/>
      <c r="K35" s="20">
        <v>12487923778492</v>
      </c>
      <c r="L35" s="16"/>
      <c r="M35" s="29" t="s">
        <v>356</v>
      </c>
      <c r="N35" s="16"/>
      <c r="O35" s="16"/>
    </row>
    <row r="36" spans="1:15" ht="21.75" customHeight="1" x14ac:dyDescent="0.2">
      <c r="A36" s="7" t="s">
        <v>268</v>
      </c>
      <c r="C36" s="20">
        <v>3000000</v>
      </c>
      <c r="D36" s="16"/>
      <c r="E36" s="20">
        <v>1000000</v>
      </c>
      <c r="F36" s="16"/>
      <c r="G36" s="20">
        <v>900000</v>
      </c>
      <c r="H36" s="16"/>
      <c r="I36" s="33">
        <v>-0.1</v>
      </c>
      <c r="J36" s="16"/>
      <c r="K36" s="20">
        <v>2699510625000</v>
      </c>
      <c r="L36" s="16"/>
      <c r="M36" s="29" t="s">
        <v>356</v>
      </c>
      <c r="N36" s="16"/>
      <c r="O36" s="16"/>
    </row>
    <row r="37" spans="1:15" ht="21.75" customHeight="1" x14ac:dyDescent="0.2">
      <c r="A37" s="7" t="s">
        <v>143</v>
      </c>
      <c r="C37" s="20">
        <v>2500000</v>
      </c>
      <c r="D37" s="16"/>
      <c r="E37" s="20">
        <v>1000000</v>
      </c>
      <c r="F37" s="16"/>
      <c r="G37" s="20">
        <v>900000</v>
      </c>
      <c r="H37" s="16"/>
      <c r="I37" s="33">
        <v>-0.1</v>
      </c>
      <c r="J37" s="16"/>
      <c r="K37" s="20">
        <v>2249592187500</v>
      </c>
      <c r="L37" s="16"/>
      <c r="M37" s="29" t="s">
        <v>356</v>
      </c>
      <c r="N37" s="16"/>
      <c r="O37" s="16"/>
    </row>
    <row r="38" spans="1:15" ht="21.75" customHeight="1" x14ac:dyDescent="0.2">
      <c r="A38" s="7" t="s">
        <v>123</v>
      </c>
      <c r="C38" s="20">
        <v>519700</v>
      </c>
      <c r="D38" s="16"/>
      <c r="E38" s="20">
        <v>3352818</v>
      </c>
      <c r="F38" s="16"/>
      <c r="G38" s="20">
        <v>3366866</v>
      </c>
      <c r="H38" s="16"/>
      <c r="I38" s="33">
        <v>4.1999999999999997E-3</v>
      </c>
      <c r="J38" s="16"/>
      <c r="K38" s="20">
        <v>1748491684011</v>
      </c>
      <c r="L38" s="16"/>
      <c r="M38" s="29" t="s">
        <v>356</v>
      </c>
      <c r="N38" s="16"/>
      <c r="O38" s="16"/>
    </row>
    <row r="39" spans="1:15" ht="21.75" customHeight="1" x14ac:dyDescent="0.2">
      <c r="A39" s="7" t="s">
        <v>119</v>
      </c>
      <c r="C39" s="20">
        <v>436293</v>
      </c>
      <c r="D39" s="16"/>
      <c r="E39" s="20">
        <v>7500168</v>
      </c>
      <c r="F39" s="16"/>
      <c r="G39" s="20">
        <v>7509045</v>
      </c>
      <c r="H39" s="16"/>
      <c r="I39" s="33">
        <v>1.1999999999999999E-3</v>
      </c>
      <c r="J39" s="16"/>
      <c r="K39" s="20">
        <v>3273768565951</v>
      </c>
      <c r="L39" s="16"/>
      <c r="M39" s="29" t="s">
        <v>356</v>
      </c>
      <c r="N39" s="16"/>
      <c r="O39" s="16"/>
    </row>
    <row r="40" spans="1:15" ht="21.75" customHeight="1" x14ac:dyDescent="0.2">
      <c r="A40" s="9" t="s">
        <v>200</v>
      </c>
      <c r="C40" s="20">
        <v>4495400</v>
      </c>
      <c r="D40" s="16"/>
      <c r="E40" s="20">
        <v>997000</v>
      </c>
      <c r="F40" s="16"/>
      <c r="G40" s="20">
        <v>897300</v>
      </c>
      <c r="H40" s="16"/>
      <c r="I40" s="33">
        <v>-0.1</v>
      </c>
      <c r="J40" s="16"/>
      <c r="K40" s="22">
        <v>4032991307811</v>
      </c>
      <c r="L40" s="16"/>
      <c r="M40" s="29" t="s">
        <v>356</v>
      </c>
      <c r="N40" s="16"/>
      <c r="O40" s="16"/>
    </row>
    <row r="41" spans="1:15" ht="21.75" customHeight="1" x14ac:dyDescent="0.2">
      <c r="A41" s="12" t="s">
        <v>65</v>
      </c>
      <c r="C41" s="20"/>
      <c r="D41" s="16"/>
      <c r="E41" s="20"/>
      <c r="F41" s="16"/>
      <c r="G41" s="20"/>
      <c r="H41" s="16"/>
      <c r="I41" s="20"/>
      <c r="J41" s="16"/>
      <c r="K41" s="24">
        <v>138567839845064</v>
      </c>
      <c r="L41" s="16"/>
      <c r="M41" s="20"/>
      <c r="N41" s="16"/>
      <c r="O41" s="16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244"/>
  <sheetViews>
    <sheetView rightToLeft="1" workbookViewId="0">
      <selection activeCell="J12" sqref="J12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9.85546875" bestFit="1" customWidth="1"/>
    <col min="5" max="5" width="1.28515625" customWidth="1"/>
    <col min="6" max="6" width="20" bestFit="1" customWidth="1"/>
    <col min="7" max="7" width="1.28515625" customWidth="1"/>
    <col min="8" max="8" width="20" bestFit="1" customWidth="1"/>
    <col min="9" max="9" width="1.28515625" customWidth="1"/>
    <col min="10" max="10" width="19.5703125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12" ht="29.1" customHeight="1" x14ac:dyDescent="0.2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2" ht="21.75" customHeight="1" x14ac:dyDescent="0.2">
      <c r="A2" s="111" t="s">
        <v>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2" ht="21.75" customHeight="1" x14ac:dyDescent="0.2">
      <c r="A3" s="111" t="s">
        <v>2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</row>
    <row r="4" spans="1:12" ht="14.45" customHeight="1" x14ac:dyDescent="0.2"/>
    <row r="5" spans="1:12" ht="14.45" customHeight="1" x14ac:dyDescent="0.2">
      <c r="A5" s="1" t="s">
        <v>357</v>
      </c>
      <c r="B5" s="112" t="s">
        <v>358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2" ht="14.45" customHeight="1" x14ac:dyDescent="0.2">
      <c r="D6" s="2" t="s">
        <v>7</v>
      </c>
      <c r="F6" s="108" t="s">
        <v>8</v>
      </c>
      <c r="G6" s="108"/>
      <c r="H6" s="108"/>
      <c r="J6" s="117" t="s">
        <v>9</v>
      </c>
      <c r="K6" s="117"/>
      <c r="L6" s="117"/>
    </row>
    <row r="7" spans="1:12" ht="14.45" customHeight="1" x14ac:dyDescent="0.2">
      <c r="D7" s="3"/>
      <c r="F7" s="3"/>
      <c r="G7" s="3"/>
      <c r="H7" s="3"/>
    </row>
    <row r="8" spans="1:12" ht="14.45" customHeight="1" x14ac:dyDescent="0.2">
      <c r="A8" s="108" t="s">
        <v>359</v>
      </c>
      <c r="B8" s="108"/>
      <c r="D8" s="2" t="s">
        <v>360</v>
      </c>
      <c r="F8" s="2" t="s">
        <v>361</v>
      </c>
      <c r="H8" s="2" t="s">
        <v>362</v>
      </c>
      <c r="J8" s="2" t="s">
        <v>360</v>
      </c>
      <c r="L8" s="2" t="s">
        <v>18</v>
      </c>
    </row>
    <row r="9" spans="1:12" ht="21.75" customHeight="1" x14ac:dyDescent="0.2">
      <c r="A9" s="109" t="s">
        <v>363</v>
      </c>
      <c r="B9" s="109"/>
      <c r="D9" s="18">
        <v>1126669792062</v>
      </c>
      <c r="E9" s="16"/>
      <c r="F9" s="18">
        <v>46394718346711</v>
      </c>
      <c r="G9" s="16"/>
      <c r="H9" s="18">
        <v>46730195748523</v>
      </c>
      <c r="I9" s="16"/>
      <c r="J9" s="18">
        <v>791192390250</v>
      </c>
      <c r="K9" s="16"/>
      <c r="L9" s="32">
        <f>J9/602652363178870*100</f>
        <v>0.13128503903587455</v>
      </c>
    </row>
    <row r="10" spans="1:12" ht="21.75" customHeight="1" x14ac:dyDescent="0.2">
      <c r="A10" s="103" t="s">
        <v>364</v>
      </c>
      <c r="B10" s="103"/>
      <c r="D10" s="20">
        <v>26080743</v>
      </c>
      <c r="E10" s="16"/>
      <c r="F10" s="20">
        <v>110753</v>
      </c>
      <c r="G10" s="16"/>
      <c r="H10" s="20">
        <v>0</v>
      </c>
      <c r="I10" s="16"/>
      <c r="J10" s="20">
        <v>26191496</v>
      </c>
      <c r="K10" s="16"/>
      <c r="L10" s="33">
        <f t="shared" ref="L10:L73" si="0">J10/602652363178870*100</f>
        <v>4.346037218180831E-6</v>
      </c>
    </row>
    <row r="11" spans="1:12" ht="21.75" customHeight="1" x14ac:dyDescent="0.2">
      <c r="A11" s="103" t="s">
        <v>365</v>
      </c>
      <c r="B11" s="103"/>
      <c r="D11" s="20">
        <v>4702793265</v>
      </c>
      <c r="E11" s="16"/>
      <c r="F11" s="20">
        <v>1434806512838</v>
      </c>
      <c r="G11" s="16"/>
      <c r="H11" s="20">
        <v>1436003850000</v>
      </c>
      <c r="I11" s="16"/>
      <c r="J11" s="20">
        <v>3505456103</v>
      </c>
      <c r="K11" s="16"/>
      <c r="L11" s="33">
        <f t="shared" si="0"/>
        <v>5.8167134440648745E-4</v>
      </c>
    </row>
    <row r="12" spans="1:12" ht="21.75" customHeight="1" x14ac:dyDescent="0.2">
      <c r="A12" s="103" t="s">
        <v>366</v>
      </c>
      <c r="B12" s="103"/>
      <c r="D12" s="20">
        <v>5298478323</v>
      </c>
      <c r="E12" s="16"/>
      <c r="F12" s="20">
        <v>22496747</v>
      </c>
      <c r="G12" s="16"/>
      <c r="H12" s="20">
        <v>0</v>
      </c>
      <c r="I12" s="16"/>
      <c r="J12" s="20">
        <v>5320975070</v>
      </c>
      <c r="K12" s="16"/>
      <c r="L12" s="33">
        <f t="shared" si="0"/>
        <v>8.8292611049144924E-4</v>
      </c>
    </row>
    <row r="13" spans="1:12" ht="21.75" customHeight="1" x14ac:dyDescent="0.2">
      <c r="A13" s="103" t="s">
        <v>364</v>
      </c>
      <c r="B13" s="103"/>
      <c r="D13" s="20">
        <v>1278296311</v>
      </c>
      <c r="E13" s="16"/>
      <c r="F13" s="20">
        <v>5420355</v>
      </c>
      <c r="G13" s="16"/>
      <c r="H13" s="20">
        <v>1890000</v>
      </c>
      <c r="I13" s="16"/>
      <c r="J13" s="20">
        <v>1281826666</v>
      </c>
      <c r="K13" s="16"/>
      <c r="L13" s="33">
        <f t="shared" si="0"/>
        <v>2.1269752585696707E-4</v>
      </c>
    </row>
    <row r="14" spans="1:12" ht="21.75" customHeight="1" x14ac:dyDescent="0.2">
      <c r="A14" s="103" t="s">
        <v>367</v>
      </c>
      <c r="B14" s="103"/>
      <c r="D14" s="20">
        <v>461172643804</v>
      </c>
      <c r="E14" s="16"/>
      <c r="F14" s="20">
        <v>106505799109275</v>
      </c>
      <c r="G14" s="16"/>
      <c r="H14" s="20">
        <v>106616052160303</v>
      </c>
      <c r="I14" s="16"/>
      <c r="J14" s="20">
        <v>350919592776</v>
      </c>
      <c r="K14" s="16"/>
      <c r="L14" s="33">
        <f t="shared" si="0"/>
        <v>5.8229190527847551E-2</v>
      </c>
    </row>
    <row r="15" spans="1:12" ht="21.75" customHeight="1" x14ac:dyDescent="0.2">
      <c r="A15" s="103" t="s">
        <v>368</v>
      </c>
      <c r="B15" s="103"/>
      <c r="D15" s="20">
        <v>50000000</v>
      </c>
      <c r="E15" s="16"/>
      <c r="F15" s="20">
        <v>0</v>
      </c>
      <c r="G15" s="16"/>
      <c r="H15" s="20">
        <v>0</v>
      </c>
      <c r="I15" s="16"/>
      <c r="J15" s="20">
        <v>50000000</v>
      </c>
      <c r="K15" s="16"/>
      <c r="L15" s="33">
        <f t="shared" si="0"/>
        <v>8.2966570870576283E-6</v>
      </c>
    </row>
    <row r="16" spans="1:12" ht="21.75" customHeight="1" x14ac:dyDescent="0.2">
      <c r="A16" s="103" t="s">
        <v>369</v>
      </c>
      <c r="B16" s="103"/>
      <c r="D16" s="20">
        <v>27515</v>
      </c>
      <c r="E16" s="16"/>
      <c r="F16" s="20">
        <v>0</v>
      </c>
      <c r="G16" s="16"/>
      <c r="H16" s="20">
        <v>0</v>
      </c>
      <c r="I16" s="16"/>
      <c r="J16" s="20">
        <v>27515</v>
      </c>
      <c r="K16" s="16"/>
      <c r="L16" s="33">
        <f t="shared" si="0"/>
        <v>4.565650395007814E-9</v>
      </c>
    </row>
    <row r="17" spans="1:12" ht="21.75" customHeight="1" x14ac:dyDescent="0.2">
      <c r="A17" s="103" t="s">
        <v>370</v>
      </c>
      <c r="B17" s="103"/>
      <c r="D17" s="20">
        <v>464413305</v>
      </c>
      <c r="E17" s="16"/>
      <c r="F17" s="20">
        <v>1963838</v>
      </c>
      <c r="G17" s="16"/>
      <c r="H17" s="20">
        <v>1208050</v>
      </c>
      <c r="I17" s="16"/>
      <c r="J17" s="20">
        <v>465169093</v>
      </c>
      <c r="K17" s="16"/>
      <c r="L17" s="33">
        <f t="shared" si="0"/>
        <v>7.7186969042372389E-5</v>
      </c>
    </row>
    <row r="18" spans="1:12" ht="21.75" customHeight="1" x14ac:dyDescent="0.2">
      <c r="A18" s="103" t="s">
        <v>371</v>
      </c>
      <c r="B18" s="103"/>
      <c r="D18" s="20">
        <v>13918</v>
      </c>
      <c r="E18" s="16"/>
      <c r="F18" s="20">
        <v>0</v>
      </c>
      <c r="G18" s="16"/>
      <c r="H18" s="20">
        <v>0</v>
      </c>
      <c r="I18" s="16"/>
      <c r="J18" s="20">
        <v>13918</v>
      </c>
      <c r="K18" s="16"/>
      <c r="L18" s="33">
        <f t="shared" si="0"/>
        <v>2.3094574667533617E-9</v>
      </c>
    </row>
    <row r="19" spans="1:12" ht="21.75" customHeight="1" x14ac:dyDescent="0.2">
      <c r="A19" s="103" t="s">
        <v>372</v>
      </c>
      <c r="B19" s="103"/>
      <c r="D19" s="20">
        <v>25234319320</v>
      </c>
      <c r="E19" s="16"/>
      <c r="F19" s="20">
        <v>11454300939</v>
      </c>
      <c r="G19" s="16"/>
      <c r="H19" s="20">
        <v>36000000000</v>
      </c>
      <c r="I19" s="16"/>
      <c r="J19" s="20">
        <v>688620259</v>
      </c>
      <c r="K19" s="16"/>
      <c r="L19" s="33">
        <f t="shared" si="0"/>
        <v>1.142649230424762E-4</v>
      </c>
    </row>
    <row r="20" spans="1:12" ht="21.75" customHeight="1" x14ac:dyDescent="0.2">
      <c r="A20" s="103" t="s">
        <v>373</v>
      </c>
      <c r="B20" s="103"/>
      <c r="D20" s="20">
        <v>726728690</v>
      </c>
      <c r="E20" s="16"/>
      <c r="F20" s="20">
        <v>6161864</v>
      </c>
      <c r="G20" s="16"/>
      <c r="H20" s="20">
        <v>630000</v>
      </c>
      <c r="I20" s="16"/>
      <c r="J20" s="20">
        <v>732260554</v>
      </c>
      <c r="K20" s="16"/>
      <c r="L20" s="33">
        <f t="shared" si="0"/>
        <v>1.2150629429833691E-4</v>
      </c>
    </row>
    <row r="21" spans="1:12" ht="21.75" customHeight="1" x14ac:dyDescent="0.2">
      <c r="A21" s="103" t="s">
        <v>374</v>
      </c>
      <c r="B21" s="103"/>
      <c r="D21" s="20">
        <v>153071008640</v>
      </c>
      <c r="E21" s="16"/>
      <c r="F21" s="20">
        <v>30981846643036</v>
      </c>
      <c r="G21" s="16"/>
      <c r="H21" s="20">
        <v>31072762178506</v>
      </c>
      <c r="I21" s="16"/>
      <c r="J21" s="20">
        <v>62155473170</v>
      </c>
      <c r="K21" s="16"/>
      <c r="L21" s="33">
        <f t="shared" si="0"/>
        <v>1.0313652939506016E-2</v>
      </c>
    </row>
    <row r="22" spans="1:12" ht="21.75" customHeight="1" x14ac:dyDescent="0.2">
      <c r="A22" s="103" t="s">
        <v>375</v>
      </c>
      <c r="B22" s="103"/>
      <c r="D22" s="20">
        <v>39087365</v>
      </c>
      <c r="E22" s="16"/>
      <c r="F22" s="20">
        <v>0</v>
      </c>
      <c r="G22" s="16"/>
      <c r="H22" s="20">
        <v>0</v>
      </c>
      <c r="I22" s="16"/>
      <c r="J22" s="20">
        <v>39087365</v>
      </c>
      <c r="K22" s="16"/>
      <c r="L22" s="33">
        <f t="shared" si="0"/>
        <v>6.4858892768331667E-6</v>
      </c>
    </row>
    <row r="23" spans="1:12" ht="21.75" customHeight="1" x14ac:dyDescent="0.2">
      <c r="A23" s="103" t="s">
        <v>376</v>
      </c>
      <c r="B23" s="103"/>
      <c r="D23" s="20">
        <v>7255237716</v>
      </c>
      <c r="E23" s="16"/>
      <c r="F23" s="20">
        <v>516563375783</v>
      </c>
      <c r="G23" s="16"/>
      <c r="H23" s="20">
        <v>500001005000</v>
      </c>
      <c r="I23" s="16"/>
      <c r="J23" s="20">
        <v>23817608499</v>
      </c>
      <c r="K23" s="16"/>
      <c r="L23" s="33">
        <f t="shared" si="0"/>
        <v>3.952130606999847E-3</v>
      </c>
    </row>
    <row r="24" spans="1:12" ht="21.75" customHeight="1" x14ac:dyDescent="0.2">
      <c r="A24" s="103" t="s">
        <v>377</v>
      </c>
      <c r="B24" s="103"/>
      <c r="D24" s="20">
        <v>314113165271</v>
      </c>
      <c r="E24" s="16"/>
      <c r="F24" s="20">
        <v>556070058288</v>
      </c>
      <c r="G24" s="16"/>
      <c r="H24" s="20">
        <v>562087000900</v>
      </c>
      <c r="I24" s="16"/>
      <c r="J24" s="20">
        <v>308096222659</v>
      </c>
      <c r="K24" s="16"/>
      <c r="L24" s="33">
        <f t="shared" si="0"/>
        <v>5.1123374184389551E-2</v>
      </c>
    </row>
    <row r="25" spans="1:12" ht="21.75" customHeight="1" x14ac:dyDescent="0.2">
      <c r="A25" s="103" t="s">
        <v>378</v>
      </c>
      <c r="B25" s="103"/>
      <c r="D25" s="20">
        <v>46034768265</v>
      </c>
      <c r="E25" s="16"/>
      <c r="F25" s="20">
        <v>20059672191726</v>
      </c>
      <c r="G25" s="16"/>
      <c r="H25" s="20">
        <v>20091862246452</v>
      </c>
      <c r="I25" s="16"/>
      <c r="J25" s="20">
        <v>13844713539</v>
      </c>
      <c r="K25" s="16"/>
      <c r="L25" s="33">
        <f t="shared" si="0"/>
        <v>2.2972968140325413E-3</v>
      </c>
    </row>
    <row r="26" spans="1:12" ht="21.75" customHeight="1" x14ac:dyDescent="0.2">
      <c r="A26" s="103" t="s">
        <v>379</v>
      </c>
      <c r="B26" s="103"/>
      <c r="D26" s="20">
        <v>962595</v>
      </c>
      <c r="E26" s="16"/>
      <c r="F26" s="20">
        <v>1046783565714</v>
      </c>
      <c r="G26" s="16"/>
      <c r="H26" s="20">
        <v>1014836066440</v>
      </c>
      <c r="I26" s="16"/>
      <c r="J26" s="20">
        <v>31948461869</v>
      </c>
      <c r="K26" s="16"/>
      <c r="L26" s="33">
        <f t="shared" si="0"/>
        <v>5.3013086517205857E-3</v>
      </c>
    </row>
    <row r="27" spans="1:12" ht="21.75" customHeight="1" x14ac:dyDescent="0.2">
      <c r="A27" s="103" t="s">
        <v>380</v>
      </c>
      <c r="B27" s="103"/>
      <c r="D27" s="20">
        <v>848827549</v>
      </c>
      <c r="E27" s="16"/>
      <c r="F27" s="20">
        <v>82212923895</v>
      </c>
      <c r="G27" s="16"/>
      <c r="H27" s="20">
        <v>83007570148</v>
      </c>
      <c r="I27" s="16"/>
      <c r="J27" s="20">
        <v>54181296</v>
      </c>
      <c r="K27" s="16"/>
      <c r="L27" s="33">
        <f t="shared" si="0"/>
        <v>8.9904726688873425E-6</v>
      </c>
    </row>
    <row r="28" spans="1:12" ht="21.75" customHeight="1" x14ac:dyDescent="0.2">
      <c r="A28" s="103" t="s">
        <v>381</v>
      </c>
      <c r="B28" s="103"/>
      <c r="D28" s="20">
        <v>49718414047</v>
      </c>
      <c r="E28" s="16"/>
      <c r="F28" s="20">
        <v>210243915</v>
      </c>
      <c r="G28" s="16"/>
      <c r="H28" s="20">
        <v>630000</v>
      </c>
      <c r="I28" s="16"/>
      <c r="J28" s="20">
        <v>49928027962</v>
      </c>
      <c r="K28" s="16"/>
      <c r="L28" s="33">
        <f t="shared" si="0"/>
        <v>8.2847145406747761E-3</v>
      </c>
    </row>
    <row r="29" spans="1:12" ht="21.75" customHeight="1" x14ac:dyDescent="0.2">
      <c r="A29" s="103" t="s">
        <v>382</v>
      </c>
      <c r="B29" s="103"/>
      <c r="D29" s="20">
        <v>20547150361</v>
      </c>
      <c r="E29" s="16"/>
      <c r="F29" s="20">
        <v>87016758</v>
      </c>
      <c r="G29" s="16"/>
      <c r="H29" s="20">
        <v>0</v>
      </c>
      <c r="I29" s="16"/>
      <c r="J29" s="20">
        <v>20634167119</v>
      </c>
      <c r="K29" s="16"/>
      <c r="L29" s="33">
        <f t="shared" si="0"/>
        <v>3.4238921772676571E-3</v>
      </c>
    </row>
    <row r="30" spans="1:12" ht="21.75" customHeight="1" x14ac:dyDescent="0.2">
      <c r="A30" s="103" t="s">
        <v>383</v>
      </c>
      <c r="B30" s="103"/>
      <c r="D30" s="20">
        <v>1776590</v>
      </c>
      <c r="E30" s="16"/>
      <c r="F30" s="20">
        <v>70000000000</v>
      </c>
      <c r="G30" s="16"/>
      <c r="H30" s="20">
        <v>70000000450</v>
      </c>
      <c r="I30" s="16"/>
      <c r="J30" s="20">
        <v>1776140</v>
      </c>
      <c r="K30" s="16"/>
      <c r="L30" s="33">
        <f t="shared" si="0"/>
        <v>2.9472049037213076E-7</v>
      </c>
    </row>
    <row r="31" spans="1:12" ht="21.75" customHeight="1" x14ac:dyDescent="0.2">
      <c r="A31" s="103" t="s">
        <v>384</v>
      </c>
      <c r="B31" s="103"/>
      <c r="D31" s="20">
        <v>500000000000</v>
      </c>
      <c r="E31" s="16"/>
      <c r="F31" s="20">
        <v>0</v>
      </c>
      <c r="G31" s="16"/>
      <c r="H31" s="20">
        <v>0</v>
      </c>
      <c r="I31" s="16"/>
      <c r="J31" s="20">
        <v>500000000000</v>
      </c>
      <c r="K31" s="16"/>
      <c r="L31" s="33">
        <f t="shared" si="0"/>
        <v>8.2966570870576295E-2</v>
      </c>
    </row>
    <row r="32" spans="1:12" ht="21.75" customHeight="1" x14ac:dyDescent="0.2">
      <c r="A32" s="103" t="s">
        <v>385</v>
      </c>
      <c r="B32" s="103"/>
      <c r="D32" s="20">
        <v>250000000000</v>
      </c>
      <c r="E32" s="16"/>
      <c r="F32" s="20">
        <v>0</v>
      </c>
      <c r="G32" s="16"/>
      <c r="H32" s="20">
        <v>0</v>
      </c>
      <c r="I32" s="16"/>
      <c r="J32" s="20">
        <v>250000000000</v>
      </c>
      <c r="K32" s="16"/>
      <c r="L32" s="33">
        <f t="shared" si="0"/>
        <v>4.1483285435288147E-2</v>
      </c>
    </row>
    <row r="33" spans="1:12" ht="21.75" customHeight="1" x14ac:dyDescent="0.2">
      <c r="A33" s="103" t="s">
        <v>386</v>
      </c>
      <c r="B33" s="103"/>
      <c r="D33" s="20">
        <v>500000000000</v>
      </c>
      <c r="E33" s="16"/>
      <c r="F33" s="20">
        <v>0</v>
      </c>
      <c r="G33" s="16"/>
      <c r="H33" s="20">
        <v>0</v>
      </c>
      <c r="I33" s="16"/>
      <c r="J33" s="20">
        <v>500000000000</v>
      </c>
      <c r="K33" s="16"/>
      <c r="L33" s="33">
        <f t="shared" si="0"/>
        <v>8.2966570870576295E-2</v>
      </c>
    </row>
    <row r="34" spans="1:12" ht="21.75" customHeight="1" x14ac:dyDescent="0.2">
      <c r="A34" s="103" t="s">
        <v>387</v>
      </c>
      <c r="B34" s="103"/>
      <c r="D34" s="20">
        <v>124000000000</v>
      </c>
      <c r="E34" s="16"/>
      <c r="F34" s="20">
        <v>0</v>
      </c>
      <c r="G34" s="16"/>
      <c r="H34" s="20">
        <v>0</v>
      </c>
      <c r="I34" s="16"/>
      <c r="J34" s="20">
        <v>124000000000</v>
      </c>
      <c r="K34" s="16"/>
      <c r="L34" s="33">
        <f t="shared" si="0"/>
        <v>2.057570957590292E-2</v>
      </c>
    </row>
    <row r="35" spans="1:12" ht="21.75" customHeight="1" x14ac:dyDescent="0.2">
      <c r="A35" s="103" t="s">
        <v>388</v>
      </c>
      <c r="B35" s="103"/>
      <c r="D35" s="20">
        <v>500000000000</v>
      </c>
      <c r="E35" s="16"/>
      <c r="F35" s="20">
        <v>0</v>
      </c>
      <c r="G35" s="16"/>
      <c r="H35" s="20">
        <v>0</v>
      </c>
      <c r="I35" s="16"/>
      <c r="J35" s="20">
        <v>500000000000</v>
      </c>
      <c r="K35" s="16"/>
      <c r="L35" s="33">
        <f t="shared" si="0"/>
        <v>8.2966570870576295E-2</v>
      </c>
    </row>
    <row r="36" spans="1:12" ht="21.75" customHeight="1" x14ac:dyDescent="0.2">
      <c r="A36" s="103" t="s">
        <v>385</v>
      </c>
      <c r="B36" s="103"/>
      <c r="D36" s="20">
        <v>200000000000</v>
      </c>
      <c r="E36" s="16"/>
      <c r="F36" s="20">
        <v>0</v>
      </c>
      <c r="G36" s="16"/>
      <c r="H36" s="20">
        <v>0</v>
      </c>
      <c r="I36" s="16"/>
      <c r="J36" s="20">
        <v>200000000000</v>
      </c>
      <c r="K36" s="16"/>
      <c r="L36" s="33">
        <f t="shared" si="0"/>
        <v>3.3186628348230517E-2</v>
      </c>
    </row>
    <row r="37" spans="1:12" ht="21.75" customHeight="1" x14ac:dyDescent="0.2">
      <c r="A37" s="103" t="s">
        <v>389</v>
      </c>
      <c r="B37" s="103"/>
      <c r="D37" s="20">
        <v>100000000000</v>
      </c>
      <c r="E37" s="16"/>
      <c r="F37" s="20">
        <v>0</v>
      </c>
      <c r="G37" s="16"/>
      <c r="H37" s="20">
        <v>0</v>
      </c>
      <c r="I37" s="16"/>
      <c r="J37" s="20">
        <v>100000000000</v>
      </c>
      <c r="K37" s="16"/>
      <c r="L37" s="33">
        <f t="shared" si="0"/>
        <v>1.6593314174115258E-2</v>
      </c>
    </row>
    <row r="38" spans="1:12" ht="21.75" customHeight="1" x14ac:dyDescent="0.2">
      <c r="A38" s="103" t="s">
        <v>390</v>
      </c>
      <c r="B38" s="103"/>
      <c r="D38" s="20">
        <v>400000000000</v>
      </c>
      <c r="E38" s="16"/>
      <c r="F38" s="20">
        <v>0</v>
      </c>
      <c r="G38" s="16"/>
      <c r="H38" s="20">
        <v>0</v>
      </c>
      <c r="I38" s="16"/>
      <c r="J38" s="20">
        <v>400000000000</v>
      </c>
      <c r="K38" s="16"/>
      <c r="L38" s="33">
        <f t="shared" si="0"/>
        <v>6.6373256696461033E-2</v>
      </c>
    </row>
    <row r="39" spans="1:12" ht="21.75" customHeight="1" x14ac:dyDescent="0.2">
      <c r="A39" s="103" t="s">
        <v>391</v>
      </c>
      <c r="B39" s="103"/>
      <c r="D39" s="20">
        <v>300000000000</v>
      </c>
      <c r="E39" s="16"/>
      <c r="F39" s="20">
        <v>0</v>
      </c>
      <c r="G39" s="16"/>
      <c r="H39" s="20">
        <v>0</v>
      </c>
      <c r="I39" s="16"/>
      <c r="J39" s="20">
        <v>300000000000</v>
      </c>
      <c r="K39" s="16"/>
      <c r="L39" s="33">
        <f t="shared" si="0"/>
        <v>4.9779942522345771E-2</v>
      </c>
    </row>
    <row r="40" spans="1:12" ht="21.75" customHeight="1" x14ac:dyDescent="0.2">
      <c r="A40" s="103" t="s">
        <v>392</v>
      </c>
      <c r="B40" s="103"/>
      <c r="D40" s="20">
        <v>200000000000</v>
      </c>
      <c r="E40" s="16"/>
      <c r="F40" s="20">
        <v>0</v>
      </c>
      <c r="G40" s="16"/>
      <c r="H40" s="20">
        <v>0</v>
      </c>
      <c r="I40" s="16"/>
      <c r="J40" s="20">
        <v>200000000000</v>
      </c>
      <c r="K40" s="16"/>
      <c r="L40" s="33">
        <f t="shared" si="0"/>
        <v>3.3186628348230517E-2</v>
      </c>
    </row>
    <row r="41" spans="1:12" ht="21.75" customHeight="1" x14ac:dyDescent="0.2">
      <c r="A41" s="103" t="s">
        <v>393</v>
      </c>
      <c r="B41" s="103"/>
      <c r="D41" s="20">
        <v>100000000000</v>
      </c>
      <c r="E41" s="16"/>
      <c r="F41" s="20">
        <v>0</v>
      </c>
      <c r="G41" s="16"/>
      <c r="H41" s="20">
        <v>0</v>
      </c>
      <c r="I41" s="16"/>
      <c r="J41" s="20">
        <v>100000000000</v>
      </c>
      <c r="K41" s="16"/>
      <c r="L41" s="33">
        <f t="shared" si="0"/>
        <v>1.6593314174115258E-2</v>
      </c>
    </row>
    <row r="42" spans="1:12" ht="21.75" customHeight="1" x14ac:dyDescent="0.2">
      <c r="A42" s="103" t="s">
        <v>394</v>
      </c>
      <c r="B42" s="103"/>
      <c r="D42" s="20">
        <v>200000000000</v>
      </c>
      <c r="E42" s="16"/>
      <c r="F42" s="20">
        <v>0</v>
      </c>
      <c r="G42" s="16"/>
      <c r="H42" s="20">
        <v>0</v>
      </c>
      <c r="I42" s="16"/>
      <c r="J42" s="20">
        <v>200000000000</v>
      </c>
      <c r="K42" s="16"/>
      <c r="L42" s="33">
        <f t="shared" si="0"/>
        <v>3.3186628348230517E-2</v>
      </c>
    </row>
    <row r="43" spans="1:12" ht="21.75" customHeight="1" x14ac:dyDescent="0.2">
      <c r="A43" s="103" t="s">
        <v>395</v>
      </c>
      <c r="B43" s="103"/>
      <c r="D43" s="20">
        <v>500000000000</v>
      </c>
      <c r="E43" s="16"/>
      <c r="F43" s="20">
        <v>0</v>
      </c>
      <c r="G43" s="16"/>
      <c r="H43" s="20">
        <v>0</v>
      </c>
      <c r="I43" s="16"/>
      <c r="J43" s="20">
        <v>500000000000</v>
      </c>
      <c r="K43" s="16"/>
      <c r="L43" s="33">
        <f t="shared" si="0"/>
        <v>8.2966570870576295E-2</v>
      </c>
    </row>
    <row r="44" spans="1:12" ht="21.75" customHeight="1" x14ac:dyDescent="0.2">
      <c r="A44" s="103" t="s">
        <v>396</v>
      </c>
      <c r="B44" s="103"/>
      <c r="D44" s="20">
        <v>56947015886</v>
      </c>
      <c r="E44" s="16"/>
      <c r="F44" s="20">
        <v>0</v>
      </c>
      <c r="G44" s="16"/>
      <c r="H44" s="20">
        <v>56941005000</v>
      </c>
      <c r="I44" s="16"/>
      <c r="J44" s="20">
        <v>6010886</v>
      </c>
      <c r="K44" s="16"/>
      <c r="L44" s="33">
        <f t="shared" si="0"/>
        <v>9.9740519862790974E-7</v>
      </c>
    </row>
    <row r="45" spans="1:12" ht="21.75" customHeight="1" x14ac:dyDescent="0.2">
      <c r="A45" s="103" t="s">
        <v>397</v>
      </c>
      <c r="B45" s="103"/>
      <c r="D45" s="20">
        <v>752077555</v>
      </c>
      <c r="E45" s="16"/>
      <c r="F45" s="20">
        <v>12876151204229</v>
      </c>
      <c r="G45" s="16"/>
      <c r="H45" s="20">
        <v>12876606191577</v>
      </c>
      <c r="I45" s="16"/>
      <c r="J45" s="20">
        <v>297090207</v>
      </c>
      <c r="K45" s="16"/>
      <c r="L45" s="33">
        <f t="shared" si="0"/>
        <v>4.9297111428039368E-5</v>
      </c>
    </row>
    <row r="46" spans="1:12" ht="21.75" customHeight="1" x14ac:dyDescent="0.2">
      <c r="A46" s="103" t="s">
        <v>398</v>
      </c>
      <c r="B46" s="103"/>
      <c r="D46" s="20">
        <v>100000000000</v>
      </c>
      <c r="E46" s="16"/>
      <c r="F46" s="20">
        <v>0</v>
      </c>
      <c r="G46" s="16"/>
      <c r="H46" s="20">
        <v>0</v>
      </c>
      <c r="I46" s="16"/>
      <c r="J46" s="20">
        <v>100000000000</v>
      </c>
      <c r="K46" s="16"/>
      <c r="L46" s="33">
        <f t="shared" si="0"/>
        <v>1.6593314174115258E-2</v>
      </c>
    </row>
    <row r="47" spans="1:12" ht="21.75" customHeight="1" x14ac:dyDescent="0.2">
      <c r="A47" s="103" t="s">
        <v>399</v>
      </c>
      <c r="B47" s="103"/>
      <c r="D47" s="20">
        <v>1100000000000</v>
      </c>
      <c r="E47" s="16"/>
      <c r="F47" s="20">
        <v>0</v>
      </c>
      <c r="G47" s="16"/>
      <c r="H47" s="20">
        <v>0</v>
      </c>
      <c r="I47" s="16"/>
      <c r="J47" s="20">
        <v>1100000000000</v>
      </c>
      <c r="K47" s="16"/>
      <c r="L47" s="33">
        <f t="shared" si="0"/>
        <v>0.18252645591526784</v>
      </c>
    </row>
    <row r="48" spans="1:12" ht="21.75" customHeight="1" x14ac:dyDescent="0.2">
      <c r="A48" s="103" t="s">
        <v>400</v>
      </c>
      <c r="B48" s="103"/>
      <c r="D48" s="20">
        <v>500000000000</v>
      </c>
      <c r="E48" s="16"/>
      <c r="F48" s="20">
        <v>0</v>
      </c>
      <c r="G48" s="16"/>
      <c r="H48" s="20">
        <v>0</v>
      </c>
      <c r="I48" s="16"/>
      <c r="J48" s="20">
        <v>500000000000</v>
      </c>
      <c r="K48" s="16"/>
      <c r="L48" s="33">
        <f t="shared" si="0"/>
        <v>8.2966570870576295E-2</v>
      </c>
    </row>
    <row r="49" spans="1:12" ht="21.75" customHeight="1" x14ac:dyDescent="0.2">
      <c r="A49" s="103" t="s">
        <v>401</v>
      </c>
      <c r="B49" s="103"/>
      <c r="D49" s="20">
        <v>400000000000</v>
      </c>
      <c r="E49" s="16"/>
      <c r="F49" s="20">
        <v>0</v>
      </c>
      <c r="G49" s="16"/>
      <c r="H49" s="20">
        <v>0</v>
      </c>
      <c r="I49" s="16"/>
      <c r="J49" s="20">
        <v>400000000000</v>
      </c>
      <c r="K49" s="16"/>
      <c r="L49" s="33">
        <f t="shared" si="0"/>
        <v>6.6373256696461033E-2</v>
      </c>
    </row>
    <row r="50" spans="1:12" ht="21.75" customHeight="1" x14ac:dyDescent="0.2">
      <c r="A50" s="103" t="s">
        <v>394</v>
      </c>
      <c r="B50" s="103"/>
      <c r="D50" s="20">
        <v>500000000000</v>
      </c>
      <c r="E50" s="16"/>
      <c r="F50" s="20">
        <v>0</v>
      </c>
      <c r="G50" s="16"/>
      <c r="H50" s="20">
        <v>0</v>
      </c>
      <c r="I50" s="16"/>
      <c r="J50" s="20">
        <v>500000000000</v>
      </c>
      <c r="K50" s="16"/>
      <c r="L50" s="33">
        <f t="shared" si="0"/>
        <v>8.2966570870576295E-2</v>
      </c>
    </row>
    <row r="51" spans="1:12" ht="21.75" customHeight="1" x14ac:dyDescent="0.2">
      <c r="A51" s="103" t="s">
        <v>392</v>
      </c>
      <c r="B51" s="103"/>
      <c r="D51" s="20">
        <v>500000000000</v>
      </c>
      <c r="E51" s="16"/>
      <c r="F51" s="20">
        <v>0</v>
      </c>
      <c r="G51" s="16"/>
      <c r="H51" s="20">
        <v>0</v>
      </c>
      <c r="I51" s="16"/>
      <c r="J51" s="20">
        <v>500000000000</v>
      </c>
      <c r="K51" s="16"/>
      <c r="L51" s="33">
        <f t="shared" si="0"/>
        <v>8.2966570870576295E-2</v>
      </c>
    </row>
    <row r="52" spans="1:12" ht="21.75" customHeight="1" x14ac:dyDescent="0.2">
      <c r="A52" s="103" t="s">
        <v>402</v>
      </c>
      <c r="B52" s="103"/>
      <c r="D52" s="20">
        <v>150000000000</v>
      </c>
      <c r="E52" s="16"/>
      <c r="F52" s="20">
        <v>0</v>
      </c>
      <c r="G52" s="16"/>
      <c r="H52" s="20">
        <v>0</v>
      </c>
      <c r="I52" s="16"/>
      <c r="J52" s="20">
        <v>150000000000</v>
      </c>
      <c r="K52" s="16"/>
      <c r="L52" s="33">
        <f t="shared" si="0"/>
        <v>2.4889971261172886E-2</v>
      </c>
    </row>
    <row r="53" spans="1:12" ht="21.75" customHeight="1" x14ac:dyDescent="0.2">
      <c r="A53" s="103" t="s">
        <v>399</v>
      </c>
      <c r="B53" s="103"/>
      <c r="D53" s="20">
        <v>500000000000</v>
      </c>
      <c r="E53" s="16"/>
      <c r="F53" s="20">
        <v>0</v>
      </c>
      <c r="G53" s="16"/>
      <c r="H53" s="20">
        <v>0</v>
      </c>
      <c r="I53" s="16"/>
      <c r="J53" s="20">
        <v>500000000000</v>
      </c>
      <c r="K53" s="16"/>
      <c r="L53" s="33">
        <f t="shared" si="0"/>
        <v>8.2966570870576295E-2</v>
      </c>
    </row>
    <row r="54" spans="1:12" ht="21.75" customHeight="1" x14ac:dyDescent="0.2">
      <c r="A54" s="103" t="s">
        <v>403</v>
      </c>
      <c r="B54" s="103"/>
      <c r="D54" s="20">
        <v>85609462631</v>
      </c>
      <c r="E54" s="16"/>
      <c r="F54" s="20">
        <v>1179067795889</v>
      </c>
      <c r="G54" s="16"/>
      <c r="H54" s="20">
        <v>1200073955000</v>
      </c>
      <c r="I54" s="16"/>
      <c r="J54" s="20">
        <v>64603303520</v>
      </c>
      <c r="K54" s="16"/>
      <c r="L54" s="33">
        <f t="shared" si="0"/>
        <v>1.0719829119930862E-2</v>
      </c>
    </row>
    <row r="55" spans="1:12" ht="21.75" customHeight="1" x14ac:dyDescent="0.2">
      <c r="A55" s="103" t="s">
        <v>404</v>
      </c>
      <c r="B55" s="103"/>
      <c r="D55" s="20">
        <v>970236561</v>
      </c>
      <c r="E55" s="16"/>
      <c r="F55" s="20">
        <v>1048814535451</v>
      </c>
      <c r="G55" s="16"/>
      <c r="H55" s="20">
        <v>1049778565142</v>
      </c>
      <c r="I55" s="16"/>
      <c r="J55" s="20">
        <v>6206870</v>
      </c>
      <c r="K55" s="16"/>
      <c r="L55" s="33">
        <f t="shared" si="0"/>
        <v>1.0299254394789077E-6</v>
      </c>
    </row>
    <row r="56" spans="1:12" ht="21.75" customHeight="1" x14ac:dyDescent="0.2">
      <c r="A56" s="103" t="s">
        <v>405</v>
      </c>
      <c r="B56" s="103"/>
      <c r="D56" s="20">
        <v>250000000000</v>
      </c>
      <c r="E56" s="16"/>
      <c r="F56" s="20">
        <v>0</v>
      </c>
      <c r="G56" s="16"/>
      <c r="H56" s="20">
        <v>0</v>
      </c>
      <c r="I56" s="16"/>
      <c r="J56" s="20">
        <v>250000000000</v>
      </c>
      <c r="K56" s="16"/>
      <c r="L56" s="33">
        <f t="shared" si="0"/>
        <v>4.1483285435288147E-2</v>
      </c>
    </row>
    <row r="57" spans="1:12" ht="21.75" customHeight="1" x14ac:dyDescent="0.2">
      <c r="A57" s="103" t="s">
        <v>387</v>
      </c>
      <c r="B57" s="103"/>
      <c r="D57" s="20">
        <v>100000000000</v>
      </c>
      <c r="E57" s="16"/>
      <c r="F57" s="20">
        <v>0</v>
      </c>
      <c r="G57" s="16"/>
      <c r="H57" s="20">
        <v>0</v>
      </c>
      <c r="I57" s="16"/>
      <c r="J57" s="20">
        <v>100000000000</v>
      </c>
      <c r="K57" s="16"/>
      <c r="L57" s="33">
        <f t="shared" si="0"/>
        <v>1.6593314174115258E-2</v>
      </c>
    </row>
    <row r="58" spans="1:12" ht="21.75" customHeight="1" x14ac:dyDescent="0.2">
      <c r="A58" s="103" t="s">
        <v>406</v>
      </c>
      <c r="B58" s="103"/>
      <c r="D58" s="20">
        <v>100000000000</v>
      </c>
      <c r="E58" s="16"/>
      <c r="F58" s="20">
        <v>0</v>
      </c>
      <c r="G58" s="16"/>
      <c r="H58" s="20">
        <v>0</v>
      </c>
      <c r="I58" s="16"/>
      <c r="J58" s="20">
        <v>100000000000</v>
      </c>
      <c r="K58" s="16"/>
      <c r="L58" s="33">
        <f t="shared" si="0"/>
        <v>1.6593314174115258E-2</v>
      </c>
    </row>
    <row r="59" spans="1:12" ht="21.75" customHeight="1" x14ac:dyDescent="0.2">
      <c r="A59" s="103" t="s">
        <v>407</v>
      </c>
      <c r="B59" s="103"/>
      <c r="D59" s="20">
        <v>500000000000</v>
      </c>
      <c r="E59" s="16"/>
      <c r="F59" s="20">
        <v>0</v>
      </c>
      <c r="G59" s="16"/>
      <c r="H59" s="20">
        <v>0</v>
      </c>
      <c r="I59" s="16"/>
      <c r="J59" s="20">
        <v>500000000000</v>
      </c>
      <c r="K59" s="16"/>
      <c r="L59" s="33">
        <f t="shared" si="0"/>
        <v>8.2966570870576295E-2</v>
      </c>
    </row>
    <row r="60" spans="1:12" ht="21.75" customHeight="1" x14ac:dyDescent="0.2">
      <c r="A60" s="103" t="s">
        <v>407</v>
      </c>
      <c r="B60" s="103"/>
      <c r="D60" s="20">
        <v>1000000000000</v>
      </c>
      <c r="E60" s="16"/>
      <c r="F60" s="20">
        <v>0</v>
      </c>
      <c r="G60" s="16"/>
      <c r="H60" s="20">
        <v>0</v>
      </c>
      <c r="I60" s="16"/>
      <c r="J60" s="20">
        <v>1000000000000</v>
      </c>
      <c r="K60" s="16"/>
      <c r="L60" s="33">
        <f t="shared" si="0"/>
        <v>0.16593314174115259</v>
      </c>
    </row>
    <row r="61" spans="1:12" ht="21.75" customHeight="1" x14ac:dyDescent="0.2">
      <c r="A61" s="103" t="s">
        <v>408</v>
      </c>
      <c r="B61" s="103"/>
      <c r="D61" s="20">
        <v>500000000000</v>
      </c>
      <c r="E61" s="16"/>
      <c r="F61" s="20">
        <v>0</v>
      </c>
      <c r="G61" s="16"/>
      <c r="H61" s="20">
        <v>0</v>
      </c>
      <c r="I61" s="16"/>
      <c r="J61" s="20">
        <v>500000000000</v>
      </c>
      <c r="K61" s="16"/>
      <c r="L61" s="33">
        <f t="shared" si="0"/>
        <v>8.2966570870576295E-2</v>
      </c>
    </row>
    <row r="62" spans="1:12" ht="21.75" customHeight="1" x14ac:dyDescent="0.2">
      <c r="A62" s="103" t="s">
        <v>409</v>
      </c>
      <c r="B62" s="103"/>
      <c r="D62" s="20">
        <v>81671307928</v>
      </c>
      <c r="E62" s="16"/>
      <c r="F62" s="20">
        <v>7536995458524</v>
      </c>
      <c r="G62" s="16"/>
      <c r="H62" s="20">
        <v>7609002250000</v>
      </c>
      <c r="I62" s="16"/>
      <c r="J62" s="20">
        <v>9664516452</v>
      </c>
      <c r="K62" s="16"/>
      <c r="L62" s="33">
        <f t="shared" si="0"/>
        <v>1.603663578289417E-3</v>
      </c>
    </row>
    <row r="63" spans="1:12" ht="21.75" customHeight="1" x14ac:dyDescent="0.2">
      <c r="A63" s="103" t="s">
        <v>410</v>
      </c>
      <c r="B63" s="103"/>
      <c r="D63" s="20">
        <v>200000000000</v>
      </c>
      <c r="E63" s="16"/>
      <c r="F63" s="20">
        <v>0</v>
      </c>
      <c r="G63" s="16"/>
      <c r="H63" s="20">
        <v>0</v>
      </c>
      <c r="I63" s="16"/>
      <c r="J63" s="20">
        <v>200000000000</v>
      </c>
      <c r="K63" s="16"/>
      <c r="L63" s="33">
        <f t="shared" si="0"/>
        <v>3.3186628348230517E-2</v>
      </c>
    </row>
    <row r="64" spans="1:12" ht="21.75" customHeight="1" x14ac:dyDescent="0.2">
      <c r="A64" s="103" t="s">
        <v>411</v>
      </c>
      <c r="B64" s="103"/>
      <c r="D64" s="20">
        <v>45485958581</v>
      </c>
      <c r="E64" s="16"/>
      <c r="F64" s="20">
        <v>1541919351513</v>
      </c>
      <c r="G64" s="16"/>
      <c r="H64" s="20">
        <v>1545002640000</v>
      </c>
      <c r="I64" s="16"/>
      <c r="J64" s="20">
        <v>42402670094</v>
      </c>
      <c r="K64" s="16"/>
      <c r="L64" s="33">
        <f t="shared" si="0"/>
        <v>7.0360082669110339E-3</v>
      </c>
    </row>
    <row r="65" spans="1:12" ht="21.75" customHeight="1" x14ac:dyDescent="0.2">
      <c r="A65" s="103" t="s">
        <v>412</v>
      </c>
      <c r="B65" s="103"/>
      <c r="D65" s="20">
        <v>1000000000000</v>
      </c>
      <c r="E65" s="16"/>
      <c r="F65" s="20">
        <v>0</v>
      </c>
      <c r="G65" s="16"/>
      <c r="H65" s="20">
        <v>0</v>
      </c>
      <c r="I65" s="16"/>
      <c r="J65" s="20">
        <v>1000000000000</v>
      </c>
      <c r="K65" s="16"/>
      <c r="L65" s="33">
        <f t="shared" si="0"/>
        <v>0.16593314174115259</v>
      </c>
    </row>
    <row r="66" spans="1:12" ht="21.75" customHeight="1" x14ac:dyDescent="0.2">
      <c r="A66" s="103" t="s">
        <v>387</v>
      </c>
      <c r="B66" s="103"/>
      <c r="D66" s="20">
        <v>230000000000</v>
      </c>
      <c r="E66" s="16"/>
      <c r="F66" s="20">
        <v>0</v>
      </c>
      <c r="G66" s="16"/>
      <c r="H66" s="20">
        <v>0</v>
      </c>
      <c r="I66" s="16"/>
      <c r="J66" s="20">
        <v>230000000000</v>
      </c>
      <c r="K66" s="16"/>
      <c r="L66" s="33">
        <f t="shared" si="0"/>
        <v>3.8164622600465097E-2</v>
      </c>
    </row>
    <row r="67" spans="1:12" ht="21.75" customHeight="1" x14ac:dyDescent="0.2">
      <c r="A67" s="103" t="s">
        <v>387</v>
      </c>
      <c r="B67" s="103"/>
      <c r="D67" s="20">
        <v>280000000000</v>
      </c>
      <c r="E67" s="16"/>
      <c r="F67" s="20">
        <v>0</v>
      </c>
      <c r="G67" s="16"/>
      <c r="H67" s="20">
        <v>0</v>
      </c>
      <c r="I67" s="16"/>
      <c r="J67" s="20">
        <v>280000000000</v>
      </c>
      <c r="K67" s="16"/>
      <c r="L67" s="33">
        <f t="shared" si="0"/>
        <v>4.6461279687522727E-2</v>
      </c>
    </row>
    <row r="68" spans="1:12" ht="21.75" customHeight="1" x14ac:dyDescent="0.2">
      <c r="A68" s="103" t="s">
        <v>413</v>
      </c>
      <c r="B68" s="103"/>
      <c r="D68" s="20">
        <v>300000000000</v>
      </c>
      <c r="E68" s="16"/>
      <c r="F68" s="20">
        <v>0</v>
      </c>
      <c r="G68" s="16"/>
      <c r="H68" s="20">
        <v>0</v>
      </c>
      <c r="I68" s="16"/>
      <c r="J68" s="20">
        <v>300000000000</v>
      </c>
      <c r="K68" s="16"/>
      <c r="L68" s="33">
        <f t="shared" si="0"/>
        <v>4.9779942522345771E-2</v>
      </c>
    </row>
    <row r="69" spans="1:12" ht="21.75" customHeight="1" x14ac:dyDescent="0.2">
      <c r="A69" s="103" t="s">
        <v>412</v>
      </c>
      <c r="B69" s="103"/>
      <c r="D69" s="20">
        <v>1000000000000</v>
      </c>
      <c r="E69" s="16"/>
      <c r="F69" s="20">
        <v>0</v>
      </c>
      <c r="G69" s="16"/>
      <c r="H69" s="20">
        <v>0</v>
      </c>
      <c r="I69" s="16"/>
      <c r="J69" s="20">
        <v>1000000000000</v>
      </c>
      <c r="K69" s="16"/>
      <c r="L69" s="33">
        <f t="shared" si="0"/>
        <v>0.16593314174115259</v>
      </c>
    </row>
    <row r="70" spans="1:12" ht="21.75" customHeight="1" x14ac:dyDescent="0.2">
      <c r="A70" s="103" t="s">
        <v>414</v>
      </c>
      <c r="B70" s="103"/>
      <c r="D70" s="20">
        <v>500000000000</v>
      </c>
      <c r="E70" s="16"/>
      <c r="F70" s="20">
        <v>0</v>
      </c>
      <c r="G70" s="16"/>
      <c r="H70" s="20">
        <v>0</v>
      </c>
      <c r="I70" s="16"/>
      <c r="J70" s="20">
        <v>500000000000</v>
      </c>
      <c r="K70" s="16"/>
      <c r="L70" s="33">
        <f t="shared" si="0"/>
        <v>8.2966570870576295E-2</v>
      </c>
    </row>
    <row r="71" spans="1:12" ht="21.75" customHeight="1" x14ac:dyDescent="0.2">
      <c r="A71" s="103" t="s">
        <v>415</v>
      </c>
      <c r="B71" s="103"/>
      <c r="D71" s="20">
        <v>500000000000</v>
      </c>
      <c r="E71" s="16"/>
      <c r="F71" s="20">
        <v>0</v>
      </c>
      <c r="G71" s="16"/>
      <c r="H71" s="20">
        <v>0</v>
      </c>
      <c r="I71" s="16"/>
      <c r="J71" s="20">
        <v>500000000000</v>
      </c>
      <c r="K71" s="16"/>
      <c r="L71" s="33">
        <f t="shared" si="0"/>
        <v>8.2966570870576295E-2</v>
      </c>
    </row>
    <row r="72" spans="1:12" ht="21.75" customHeight="1" x14ac:dyDescent="0.2">
      <c r="A72" s="103" t="s">
        <v>416</v>
      </c>
      <c r="B72" s="103"/>
      <c r="D72" s="20">
        <v>500000000000</v>
      </c>
      <c r="E72" s="16"/>
      <c r="F72" s="20">
        <v>0</v>
      </c>
      <c r="G72" s="16"/>
      <c r="H72" s="20">
        <v>0</v>
      </c>
      <c r="I72" s="16"/>
      <c r="J72" s="20">
        <v>500000000000</v>
      </c>
      <c r="K72" s="16"/>
      <c r="L72" s="33">
        <f t="shared" si="0"/>
        <v>8.2966570870576295E-2</v>
      </c>
    </row>
    <row r="73" spans="1:12" ht="21.75" customHeight="1" x14ac:dyDescent="0.2">
      <c r="A73" s="103" t="s">
        <v>417</v>
      </c>
      <c r="B73" s="103"/>
      <c r="D73" s="20">
        <v>150000000000</v>
      </c>
      <c r="E73" s="16"/>
      <c r="F73" s="20">
        <v>0</v>
      </c>
      <c r="G73" s="16"/>
      <c r="H73" s="20">
        <v>0</v>
      </c>
      <c r="I73" s="16"/>
      <c r="J73" s="20">
        <v>150000000000</v>
      </c>
      <c r="K73" s="16"/>
      <c r="L73" s="33">
        <f t="shared" si="0"/>
        <v>2.4889971261172886E-2</v>
      </c>
    </row>
    <row r="74" spans="1:12" ht="21.75" customHeight="1" x14ac:dyDescent="0.2">
      <c r="A74" s="103" t="s">
        <v>418</v>
      </c>
      <c r="B74" s="103"/>
      <c r="D74" s="20">
        <v>500000000000</v>
      </c>
      <c r="E74" s="16"/>
      <c r="F74" s="20">
        <v>0</v>
      </c>
      <c r="G74" s="16"/>
      <c r="H74" s="20">
        <v>0</v>
      </c>
      <c r="I74" s="16"/>
      <c r="J74" s="20">
        <v>500000000000</v>
      </c>
      <c r="K74" s="16"/>
      <c r="L74" s="33">
        <f t="shared" ref="L74:L137" si="1">J74/602652363178870*100</f>
        <v>8.2966570870576295E-2</v>
      </c>
    </row>
    <row r="75" spans="1:12" ht="21.75" customHeight="1" x14ac:dyDescent="0.2">
      <c r="A75" s="103" t="s">
        <v>419</v>
      </c>
      <c r="B75" s="103"/>
      <c r="D75" s="20">
        <v>500000000000</v>
      </c>
      <c r="E75" s="16"/>
      <c r="F75" s="20">
        <v>0</v>
      </c>
      <c r="G75" s="16"/>
      <c r="H75" s="20">
        <v>0</v>
      </c>
      <c r="I75" s="16"/>
      <c r="J75" s="20">
        <v>500000000000</v>
      </c>
      <c r="K75" s="16"/>
      <c r="L75" s="33">
        <f t="shared" si="1"/>
        <v>8.2966570870576295E-2</v>
      </c>
    </row>
    <row r="76" spans="1:12" ht="21.75" customHeight="1" x14ac:dyDescent="0.2">
      <c r="A76" s="103" t="s">
        <v>420</v>
      </c>
      <c r="B76" s="103"/>
      <c r="D76" s="20">
        <v>500000000000</v>
      </c>
      <c r="E76" s="16"/>
      <c r="F76" s="20">
        <v>0</v>
      </c>
      <c r="G76" s="16"/>
      <c r="H76" s="20">
        <v>0</v>
      </c>
      <c r="I76" s="16"/>
      <c r="J76" s="20">
        <v>500000000000</v>
      </c>
      <c r="K76" s="16"/>
      <c r="L76" s="33">
        <f t="shared" si="1"/>
        <v>8.2966570870576295E-2</v>
      </c>
    </row>
    <row r="77" spans="1:12" ht="21.75" customHeight="1" x14ac:dyDescent="0.2">
      <c r="A77" s="103" t="s">
        <v>421</v>
      </c>
      <c r="B77" s="103"/>
      <c r="D77" s="20">
        <v>500000000000</v>
      </c>
      <c r="E77" s="16"/>
      <c r="F77" s="20">
        <v>0</v>
      </c>
      <c r="G77" s="16"/>
      <c r="H77" s="20">
        <v>0</v>
      </c>
      <c r="I77" s="16"/>
      <c r="J77" s="20">
        <v>500000000000</v>
      </c>
      <c r="K77" s="16"/>
      <c r="L77" s="33">
        <f t="shared" si="1"/>
        <v>8.2966570870576295E-2</v>
      </c>
    </row>
    <row r="78" spans="1:12" ht="21.75" customHeight="1" x14ac:dyDescent="0.2">
      <c r="A78" s="103" t="s">
        <v>422</v>
      </c>
      <c r="B78" s="103"/>
      <c r="D78" s="20">
        <v>500000000000</v>
      </c>
      <c r="E78" s="16"/>
      <c r="F78" s="20">
        <v>0</v>
      </c>
      <c r="G78" s="16"/>
      <c r="H78" s="20">
        <v>0</v>
      </c>
      <c r="I78" s="16"/>
      <c r="J78" s="20">
        <v>500000000000</v>
      </c>
      <c r="K78" s="16"/>
      <c r="L78" s="33">
        <f t="shared" si="1"/>
        <v>8.2966570870576295E-2</v>
      </c>
    </row>
    <row r="79" spans="1:12" ht="21.75" customHeight="1" x14ac:dyDescent="0.2">
      <c r="A79" s="103" t="s">
        <v>423</v>
      </c>
      <c r="B79" s="103"/>
      <c r="D79" s="20">
        <v>850000000000</v>
      </c>
      <c r="E79" s="16"/>
      <c r="F79" s="20">
        <v>0</v>
      </c>
      <c r="G79" s="16"/>
      <c r="H79" s="20">
        <v>0</v>
      </c>
      <c r="I79" s="16"/>
      <c r="J79" s="20">
        <v>850000000000</v>
      </c>
      <c r="K79" s="16"/>
      <c r="L79" s="33">
        <f t="shared" si="1"/>
        <v>0.14104317047997972</v>
      </c>
    </row>
    <row r="80" spans="1:12" ht="21.75" customHeight="1" x14ac:dyDescent="0.2">
      <c r="A80" s="103" t="s">
        <v>424</v>
      </c>
      <c r="B80" s="103"/>
      <c r="D80" s="20">
        <v>250000000000</v>
      </c>
      <c r="E80" s="16"/>
      <c r="F80" s="20">
        <v>0</v>
      </c>
      <c r="G80" s="16"/>
      <c r="H80" s="20">
        <v>0</v>
      </c>
      <c r="I80" s="16"/>
      <c r="J80" s="20">
        <v>250000000000</v>
      </c>
      <c r="K80" s="16"/>
      <c r="L80" s="33">
        <f t="shared" si="1"/>
        <v>4.1483285435288147E-2</v>
      </c>
    </row>
    <row r="81" spans="1:12" ht="21.75" customHeight="1" x14ac:dyDescent="0.2">
      <c r="A81" s="103" t="s">
        <v>425</v>
      </c>
      <c r="B81" s="103"/>
      <c r="D81" s="20">
        <v>250000000000</v>
      </c>
      <c r="E81" s="16"/>
      <c r="F81" s="20">
        <v>0</v>
      </c>
      <c r="G81" s="16"/>
      <c r="H81" s="20">
        <v>0</v>
      </c>
      <c r="I81" s="16"/>
      <c r="J81" s="20">
        <v>250000000000</v>
      </c>
      <c r="K81" s="16"/>
      <c r="L81" s="33">
        <f t="shared" si="1"/>
        <v>4.1483285435288147E-2</v>
      </c>
    </row>
    <row r="82" spans="1:12" ht="21.75" customHeight="1" x14ac:dyDescent="0.2">
      <c r="A82" s="103" t="s">
        <v>426</v>
      </c>
      <c r="B82" s="103"/>
      <c r="D82" s="20">
        <v>300000000000</v>
      </c>
      <c r="E82" s="16"/>
      <c r="F82" s="20">
        <v>0</v>
      </c>
      <c r="G82" s="16"/>
      <c r="H82" s="20">
        <v>0</v>
      </c>
      <c r="I82" s="16"/>
      <c r="J82" s="20">
        <v>300000000000</v>
      </c>
      <c r="K82" s="16"/>
      <c r="L82" s="33">
        <f t="shared" si="1"/>
        <v>4.9779942522345771E-2</v>
      </c>
    </row>
    <row r="83" spans="1:12" ht="21.75" customHeight="1" x14ac:dyDescent="0.2">
      <c r="A83" s="103" t="s">
        <v>427</v>
      </c>
      <c r="B83" s="103"/>
      <c r="D83" s="20">
        <v>520000000000</v>
      </c>
      <c r="E83" s="16"/>
      <c r="F83" s="20">
        <v>0</v>
      </c>
      <c r="G83" s="16"/>
      <c r="H83" s="20">
        <v>0</v>
      </c>
      <c r="I83" s="16"/>
      <c r="J83" s="20">
        <v>520000000000</v>
      </c>
      <c r="K83" s="16"/>
      <c r="L83" s="33">
        <f t="shared" si="1"/>
        <v>8.6285233705399339E-2</v>
      </c>
    </row>
    <row r="84" spans="1:12" ht="21.75" customHeight="1" x14ac:dyDescent="0.2">
      <c r="A84" s="103" t="s">
        <v>428</v>
      </c>
      <c r="B84" s="103"/>
      <c r="D84" s="20">
        <v>500000000000</v>
      </c>
      <c r="E84" s="16"/>
      <c r="F84" s="20">
        <v>0</v>
      </c>
      <c r="G84" s="16"/>
      <c r="H84" s="20">
        <v>0</v>
      </c>
      <c r="I84" s="16"/>
      <c r="J84" s="20">
        <v>500000000000</v>
      </c>
      <c r="K84" s="16"/>
      <c r="L84" s="33">
        <f t="shared" si="1"/>
        <v>8.2966570870576295E-2</v>
      </c>
    </row>
    <row r="85" spans="1:12" ht="21.75" customHeight="1" x14ac:dyDescent="0.2">
      <c r="A85" s="103" t="s">
        <v>429</v>
      </c>
      <c r="B85" s="103"/>
      <c r="D85" s="20">
        <v>400000000000</v>
      </c>
      <c r="E85" s="16"/>
      <c r="F85" s="20">
        <v>0</v>
      </c>
      <c r="G85" s="16"/>
      <c r="H85" s="20">
        <v>0</v>
      </c>
      <c r="I85" s="16"/>
      <c r="J85" s="20">
        <v>400000000000</v>
      </c>
      <c r="K85" s="16"/>
      <c r="L85" s="33">
        <f t="shared" si="1"/>
        <v>6.6373256696461033E-2</v>
      </c>
    </row>
    <row r="86" spans="1:12" ht="21.75" customHeight="1" x14ac:dyDescent="0.2">
      <c r="A86" s="103" t="s">
        <v>430</v>
      </c>
      <c r="B86" s="103"/>
      <c r="D86" s="20">
        <v>500000000000</v>
      </c>
      <c r="E86" s="16"/>
      <c r="F86" s="20">
        <v>0</v>
      </c>
      <c r="G86" s="16"/>
      <c r="H86" s="20">
        <v>0</v>
      </c>
      <c r="I86" s="16"/>
      <c r="J86" s="20">
        <v>500000000000</v>
      </c>
      <c r="K86" s="16"/>
      <c r="L86" s="33">
        <f t="shared" si="1"/>
        <v>8.2966570870576295E-2</v>
      </c>
    </row>
    <row r="87" spans="1:12" ht="21.75" customHeight="1" x14ac:dyDescent="0.2">
      <c r="A87" s="103" t="s">
        <v>431</v>
      </c>
      <c r="B87" s="103"/>
      <c r="D87" s="20">
        <v>500000000000</v>
      </c>
      <c r="E87" s="16"/>
      <c r="F87" s="20">
        <v>0</v>
      </c>
      <c r="G87" s="16"/>
      <c r="H87" s="20">
        <v>0</v>
      </c>
      <c r="I87" s="16"/>
      <c r="J87" s="20">
        <v>500000000000</v>
      </c>
      <c r="K87" s="16"/>
      <c r="L87" s="33">
        <f t="shared" si="1"/>
        <v>8.2966570870576295E-2</v>
      </c>
    </row>
    <row r="88" spans="1:12" ht="21.75" customHeight="1" x14ac:dyDescent="0.2">
      <c r="A88" s="103" t="s">
        <v>432</v>
      </c>
      <c r="B88" s="103"/>
      <c r="D88" s="20">
        <v>500000000000</v>
      </c>
      <c r="E88" s="16"/>
      <c r="F88" s="20">
        <v>0</v>
      </c>
      <c r="G88" s="16"/>
      <c r="H88" s="20">
        <v>0</v>
      </c>
      <c r="I88" s="16"/>
      <c r="J88" s="20">
        <v>500000000000</v>
      </c>
      <c r="K88" s="16"/>
      <c r="L88" s="33">
        <f t="shared" si="1"/>
        <v>8.2966570870576295E-2</v>
      </c>
    </row>
    <row r="89" spans="1:12" ht="21.75" customHeight="1" x14ac:dyDescent="0.2">
      <c r="A89" s="103" t="s">
        <v>433</v>
      </c>
      <c r="B89" s="103"/>
      <c r="D89" s="20">
        <v>700000000000</v>
      </c>
      <c r="E89" s="16"/>
      <c r="F89" s="20">
        <v>0</v>
      </c>
      <c r="G89" s="16"/>
      <c r="H89" s="20">
        <v>0</v>
      </c>
      <c r="I89" s="16"/>
      <c r="J89" s="20">
        <v>700000000000</v>
      </c>
      <c r="K89" s="16"/>
      <c r="L89" s="33">
        <f t="shared" si="1"/>
        <v>0.11615319921880682</v>
      </c>
    </row>
    <row r="90" spans="1:12" ht="21.75" customHeight="1" x14ac:dyDescent="0.2">
      <c r="A90" s="103" t="s">
        <v>434</v>
      </c>
      <c r="B90" s="103"/>
      <c r="D90" s="20">
        <v>500000000000</v>
      </c>
      <c r="E90" s="16"/>
      <c r="F90" s="20">
        <v>0</v>
      </c>
      <c r="G90" s="16"/>
      <c r="H90" s="20">
        <v>0</v>
      </c>
      <c r="I90" s="16"/>
      <c r="J90" s="20">
        <v>500000000000</v>
      </c>
      <c r="K90" s="16"/>
      <c r="L90" s="33">
        <f t="shared" si="1"/>
        <v>8.2966570870576295E-2</v>
      </c>
    </row>
    <row r="91" spans="1:12" ht="21.75" customHeight="1" x14ac:dyDescent="0.2">
      <c r="A91" s="103" t="s">
        <v>435</v>
      </c>
      <c r="B91" s="103"/>
      <c r="D91" s="20">
        <v>250000000000</v>
      </c>
      <c r="E91" s="16"/>
      <c r="F91" s="20">
        <v>0</v>
      </c>
      <c r="G91" s="16"/>
      <c r="H91" s="20">
        <v>0</v>
      </c>
      <c r="I91" s="16"/>
      <c r="J91" s="20">
        <v>250000000000</v>
      </c>
      <c r="K91" s="16"/>
      <c r="L91" s="33">
        <f t="shared" si="1"/>
        <v>4.1483285435288147E-2</v>
      </c>
    </row>
    <row r="92" spans="1:12" ht="21.75" customHeight="1" x14ac:dyDescent="0.2">
      <c r="A92" s="103" t="s">
        <v>403</v>
      </c>
      <c r="B92" s="103"/>
      <c r="D92" s="20">
        <v>39418592967</v>
      </c>
      <c r="E92" s="16"/>
      <c r="F92" s="20">
        <v>16208298866623</v>
      </c>
      <c r="G92" s="16"/>
      <c r="H92" s="20">
        <v>16221009699000</v>
      </c>
      <c r="I92" s="16"/>
      <c r="J92" s="20">
        <v>26707760590</v>
      </c>
      <c r="K92" s="16"/>
      <c r="L92" s="33">
        <f t="shared" si="1"/>
        <v>4.4317026235692388E-3</v>
      </c>
    </row>
    <row r="93" spans="1:12" ht="21.75" customHeight="1" x14ac:dyDescent="0.2">
      <c r="A93" s="103" t="s">
        <v>436</v>
      </c>
      <c r="B93" s="103"/>
      <c r="D93" s="20">
        <v>2320000000000</v>
      </c>
      <c r="E93" s="16"/>
      <c r="F93" s="20">
        <v>0</v>
      </c>
      <c r="G93" s="16"/>
      <c r="H93" s="20">
        <v>0</v>
      </c>
      <c r="I93" s="16"/>
      <c r="J93" s="20">
        <v>2320000000000</v>
      </c>
      <c r="K93" s="16"/>
      <c r="L93" s="33">
        <f t="shared" si="1"/>
        <v>0.384964888839474</v>
      </c>
    </row>
    <row r="94" spans="1:12" ht="21.75" customHeight="1" x14ac:dyDescent="0.2">
      <c r="A94" s="103" t="s">
        <v>437</v>
      </c>
      <c r="B94" s="103"/>
      <c r="D94" s="20">
        <v>4000000000000</v>
      </c>
      <c r="E94" s="16"/>
      <c r="F94" s="20">
        <v>0</v>
      </c>
      <c r="G94" s="16"/>
      <c r="H94" s="20">
        <v>3000000000000</v>
      </c>
      <c r="I94" s="16"/>
      <c r="J94" s="20">
        <v>1000000000000</v>
      </c>
      <c r="K94" s="16"/>
      <c r="L94" s="33">
        <f t="shared" si="1"/>
        <v>0.16593314174115259</v>
      </c>
    </row>
    <row r="95" spans="1:12" ht="21.75" customHeight="1" x14ac:dyDescent="0.2">
      <c r="A95" s="103" t="s">
        <v>436</v>
      </c>
      <c r="B95" s="103"/>
      <c r="D95" s="20">
        <v>2140000000000</v>
      </c>
      <c r="E95" s="16"/>
      <c r="F95" s="20">
        <v>0</v>
      </c>
      <c r="G95" s="16"/>
      <c r="H95" s="20">
        <v>0</v>
      </c>
      <c r="I95" s="16"/>
      <c r="J95" s="20">
        <v>2140000000000</v>
      </c>
      <c r="K95" s="16"/>
      <c r="L95" s="33">
        <f t="shared" si="1"/>
        <v>0.35509692332606652</v>
      </c>
    </row>
    <row r="96" spans="1:12" ht="21.75" customHeight="1" x14ac:dyDescent="0.2">
      <c r="A96" s="103" t="s">
        <v>436</v>
      </c>
      <c r="B96" s="103"/>
      <c r="D96" s="20">
        <v>3439000000000</v>
      </c>
      <c r="E96" s="16"/>
      <c r="F96" s="20">
        <v>0</v>
      </c>
      <c r="G96" s="16"/>
      <c r="H96" s="20">
        <v>0</v>
      </c>
      <c r="I96" s="16"/>
      <c r="J96" s="20">
        <v>3439000000000</v>
      </c>
      <c r="K96" s="16"/>
      <c r="L96" s="33">
        <f t="shared" si="1"/>
        <v>0.57064407444782372</v>
      </c>
    </row>
    <row r="97" spans="1:12" ht="21.75" customHeight="1" x14ac:dyDescent="0.2">
      <c r="A97" s="103" t="s">
        <v>436</v>
      </c>
      <c r="B97" s="103"/>
      <c r="D97" s="20">
        <v>3000000000000</v>
      </c>
      <c r="E97" s="16"/>
      <c r="F97" s="20">
        <v>0</v>
      </c>
      <c r="G97" s="16"/>
      <c r="H97" s="20">
        <v>0</v>
      </c>
      <c r="I97" s="16"/>
      <c r="J97" s="20">
        <v>3000000000000</v>
      </c>
      <c r="K97" s="16"/>
      <c r="L97" s="33">
        <f t="shared" si="1"/>
        <v>0.49779942522345771</v>
      </c>
    </row>
    <row r="98" spans="1:12" ht="21.75" customHeight="1" x14ac:dyDescent="0.2">
      <c r="A98" s="103" t="s">
        <v>436</v>
      </c>
      <c r="B98" s="103"/>
      <c r="D98" s="20">
        <v>3348000000000</v>
      </c>
      <c r="E98" s="16"/>
      <c r="F98" s="20">
        <v>0</v>
      </c>
      <c r="G98" s="16"/>
      <c r="H98" s="20">
        <v>0</v>
      </c>
      <c r="I98" s="16"/>
      <c r="J98" s="20">
        <v>3348000000000</v>
      </c>
      <c r="K98" s="16"/>
      <c r="L98" s="33">
        <f t="shared" si="1"/>
        <v>0.55554415854937889</v>
      </c>
    </row>
    <row r="99" spans="1:12" ht="21.75" customHeight="1" x14ac:dyDescent="0.2">
      <c r="A99" s="103" t="s">
        <v>436</v>
      </c>
      <c r="B99" s="103"/>
      <c r="D99" s="20">
        <v>1322000000000</v>
      </c>
      <c r="E99" s="16"/>
      <c r="F99" s="20">
        <v>0</v>
      </c>
      <c r="G99" s="16"/>
      <c r="H99" s="20">
        <v>0</v>
      </c>
      <c r="I99" s="16"/>
      <c r="J99" s="20">
        <v>1322000000000</v>
      </c>
      <c r="K99" s="16"/>
      <c r="L99" s="33">
        <f t="shared" si="1"/>
        <v>0.21936361338180371</v>
      </c>
    </row>
    <row r="100" spans="1:12" ht="21.75" customHeight="1" x14ac:dyDescent="0.2">
      <c r="A100" s="103" t="s">
        <v>438</v>
      </c>
      <c r="B100" s="103"/>
      <c r="D100" s="20">
        <v>500000000000</v>
      </c>
      <c r="E100" s="16"/>
      <c r="F100" s="20">
        <v>0</v>
      </c>
      <c r="G100" s="16"/>
      <c r="H100" s="20">
        <v>0</v>
      </c>
      <c r="I100" s="16"/>
      <c r="J100" s="20">
        <v>500000000000</v>
      </c>
      <c r="K100" s="16"/>
      <c r="L100" s="33">
        <f t="shared" si="1"/>
        <v>8.2966570870576295E-2</v>
      </c>
    </row>
    <row r="101" spans="1:12" ht="21.75" customHeight="1" x14ac:dyDescent="0.2">
      <c r="A101" s="103" t="s">
        <v>393</v>
      </c>
      <c r="B101" s="103"/>
      <c r="D101" s="20">
        <v>500000000000</v>
      </c>
      <c r="E101" s="16"/>
      <c r="F101" s="20">
        <v>0</v>
      </c>
      <c r="G101" s="16"/>
      <c r="H101" s="20">
        <v>0</v>
      </c>
      <c r="I101" s="16"/>
      <c r="J101" s="20">
        <v>500000000000</v>
      </c>
      <c r="K101" s="16"/>
      <c r="L101" s="33">
        <f t="shared" si="1"/>
        <v>8.2966570870576295E-2</v>
      </c>
    </row>
    <row r="102" spans="1:12" ht="21.75" customHeight="1" x14ac:dyDescent="0.2">
      <c r="A102" s="103" t="s">
        <v>439</v>
      </c>
      <c r="B102" s="103"/>
      <c r="D102" s="20">
        <v>500000000000</v>
      </c>
      <c r="E102" s="16"/>
      <c r="F102" s="20">
        <v>0</v>
      </c>
      <c r="G102" s="16"/>
      <c r="H102" s="20">
        <v>0</v>
      </c>
      <c r="I102" s="16"/>
      <c r="J102" s="20">
        <v>500000000000</v>
      </c>
      <c r="K102" s="16"/>
      <c r="L102" s="33">
        <f t="shared" si="1"/>
        <v>8.2966570870576295E-2</v>
      </c>
    </row>
    <row r="103" spans="1:12" ht="21.75" customHeight="1" x14ac:dyDescent="0.2">
      <c r="A103" s="103" t="s">
        <v>440</v>
      </c>
      <c r="B103" s="103"/>
      <c r="D103" s="20">
        <v>500000000000</v>
      </c>
      <c r="E103" s="16"/>
      <c r="F103" s="20">
        <v>0</v>
      </c>
      <c r="G103" s="16"/>
      <c r="H103" s="20">
        <v>0</v>
      </c>
      <c r="I103" s="16"/>
      <c r="J103" s="20">
        <v>500000000000</v>
      </c>
      <c r="K103" s="16"/>
      <c r="L103" s="33">
        <f t="shared" si="1"/>
        <v>8.2966570870576295E-2</v>
      </c>
    </row>
    <row r="104" spans="1:12" ht="21.75" customHeight="1" x14ac:dyDescent="0.2">
      <c r="A104" s="103" t="s">
        <v>441</v>
      </c>
      <c r="B104" s="103"/>
      <c r="D104" s="20">
        <v>250000000000</v>
      </c>
      <c r="E104" s="16"/>
      <c r="F104" s="20">
        <v>0</v>
      </c>
      <c r="G104" s="16"/>
      <c r="H104" s="20">
        <v>0</v>
      </c>
      <c r="I104" s="16"/>
      <c r="J104" s="20">
        <v>250000000000</v>
      </c>
      <c r="K104" s="16"/>
      <c r="L104" s="33">
        <f t="shared" si="1"/>
        <v>4.1483285435288147E-2</v>
      </c>
    </row>
    <row r="105" spans="1:12" ht="21.75" customHeight="1" x14ac:dyDescent="0.2">
      <c r="A105" s="103" t="s">
        <v>442</v>
      </c>
      <c r="B105" s="103"/>
      <c r="D105" s="20">
        <v>250000000000</v>
      </c>
      <c r="E105" s="16"/>
      <c r="F105" s="20">
        <v>0</v>
      </c>
      <c r="G105" s="16"/>
      <c r="H105" s="20">
        <v>0</v>
      </c>
      <c r="I105" s="16"/>
      <c r="J105" s="20">
        <v>250000000000</v>
      </c>
      <c r="K105" s="16"/>
      <c r="L105" s="33">
        <f t="shared" si="1"/>
        <v>4.1483285435288147E-2</v>
      </c>
    </row>
    <row r="106" spans="1:12" ht="21.75" customHeight="1" x14ac:dyDescent="0.2">
      <c r="A106" s="103" t="s">
        <v>442</v>
      </c>
      <c r="B106" s="103"/>
      <c r="D106" s="20">
        <v>250000000000</v>
      </c>
      <c r="E106" s="16"/>
      <c r="F106" s="20">
        <v>0</v>
      </c>
      <c r="G106" s="16"/>
      <c r="H106" s="20">
        <v>0</v>
      </c>
      <c r="I106" s="16"/>
      <c r="J106" s="20">
        <v>250000000000</v>
      </c>
      <c r="K106" s="16"/>
      <c r="L106" s="33">
        <f t="shared" si="1"/>
        <v>4.1483285435288147E-2</v>
      </c>
    </row>
    <row r="107" spans="1:12" ht="21.75" customHeight="1" x14ac:dyDescent="0.2">
      <c r="A107" s="103" t="s">
        <v>443</v>
      </c>
      <c r="B107" s="103"/>
      <c r="D107" s="20">
        <v>250000000000</v>
      </c>
      <c r="E107" s="16"/>
      <c r="F107" s="20">
        <v>0</v>
      </c>
      <c r="G107" s="16"/>
      <c r="H107" s="20">
        <v>0</v>
      </c>
      <c r="I107" s="16"/>
      <c r="J107" s="20">
        <v>250000000000</v>
      </c>
      <c r="K107" s="16"/>
      <c r="L107" s="33">
        <f t="shared" si="1"/>
        <v>4.1483285435288147E-2</v>
      </c>
    </row>
    <row r="108" spans="1:12" ht="21.75" customHeight="1" x14ac:dyDescent="0.2">
      <c r="A108" s="103" t="s">
        <v>444</v>
      </c>
      <c r="B108" s="103"/>
      <c r="D108" s="20">
        <v>250000000000</v>
      </c>
      <c r="E108" s="16"/>
      <c r="F108" s="20">
        <v>0</v>
      </c>
      <c r="G108" s="16"/>
      <c r="H108" s="20">
        <v>0</v>
      </c>
      <c r="I108" s="16"/>
      <c r="J108" s="20">
        <v>250000000000</v>
      </c>
      <c r="K108" s="16"/>
      <c r="L108" s="33">
        <f t="shared" si="1"/>
        <v>4.1483285435288147E-2</v>
      </c>
    </row>
    <row r="109" spans="1:12" ht="21.75" customHeight="1" x14ac:dyDescent="0.2">
      <c r="A109" s="103" t="s">
        <v>445</v>
      </c>
      <c r="B109" s="103"/>
      <c r="D109" s="20">
        <v>250000000000</v>
      </c>
      <c r="E109" s="16"/>
      <c r="F109" s="20">
        <v>0</v>
      </c>
      <c r="G109" s="16"/>
      <c r="H109" s="20">
        <v>0</v>
      </c>
      <c r="I109" s="16"/>
      <c r="J109" s="20">
        <v>250000000000</v>
      </c>
      <c r="K109" s="16"/>
      <c r="L109" s="33">
        <f t="shared" si="1"/>
        <v>4.1483285435288147E-2</v>
      </c>
    </row>
    <row r="110" spans="1:12" ht="21.75" customHeight="1" x14ac:dyDescent="0.2">
      <c r="A110" s="103" t="s">
        <v>399</v>
      </c>
      <c r="B110" s="103"/>
      <c r="D110" s="20">
        <v>400000000000</v>
      </c>
      <c r="E110" s="16"/>
      <c r="F110" s="20">
        <v>0</v>
      </c>
      <c r="G110" s="16"/>
      <c r="H110" s="20">
        <v>0</v>
      </c>
      <c r="I110" s="16"/>
      <c r="J110" s="20">
        <v>400000000000</v>
      </c>
      <c r="K110" s="16"/>
      <c r="L110" s="33">
        <f t="shared" si="1"/>
        <v>6.6373256696461033E-2</v>
      </c>
    </row>
    <row r="111" spans="1:12" ht="21.75" customHeight="1" x14ac:dyDescent="0.2">
      <c r="A111" s="103" t="s">
        <v>436</v>
      </c>
      <c r="B111" s="103"/>
      <c r="D111" s="20">
        <v>1180000000000</v>
      </c>
      <c r="E111" s="16"/>
      <c r="F111" s="20">
        <v>0</v>
      </c>
      <c r="G111" s="16"/>
      <c r="H111" s="20">
        <v>0</v>
      </c>
      <c r="I111" s="16"/>
      <c r="J111" s="20">
        <v>1180000000000</v>
      </c>
      <c r="K111" s="16"/>
      <c r="L111" s="33">
        <f t="shared" si="1"/>
        <v>0.19580110725456007</v>
      </c>
    </row>
    <row r="112" spans="1:12" ht="21.75" customHeight="1" x14ac:dyDescent="0.2">
      <c r="A112" s="103" t="s">
        <v>446</v>
      </c>
      <c r="B112" s="103"/>
      <c r="D112" s="20">
        <v>400000000000</v>
      </c>
      <c r="E112" s="16"/>
      <c r="F112" s="20">
        <v>0</v>
      </c>
      <c r="G112" s="16"/>
      <c r="H112" s="20">
        <v>0</v>
      </c>
      <c r="I112" s="16"/>
      <c r="J112" s="20">
        <v>400000000000</v>
      </c>
      <c r="K112" s="16"/>
      <c r="L112" s="33">
        <f t="shared" si="1"/>
        <v>6.6373256696461033E-2</v>
      </c>
    </row>
    <row r="113" spans="1:12" ht="21.75" customHeight="1" x14ac:dyDescent="0.2">
      <c r="A113" s="103" t="s">
        <v>447</v>
      </c>
      <c r="B113" s="103"/>
      <c r="D113" s="20">
        <v>300000000000</v>
      </c>
      <c r="E113" s="16"/>
      <c r="F113" s="20">
        <v>0</v>
      </c>
      <c r="G113" s="16"/>
      <c r="H113" s="20">
        <v>0</v>
      </c>
      <c r="I113" s="16"/>
      <c r="J113" s="20">
        <v>300000000000</v>
      </c>
      <c r="K113" s="16"/>
      <c r="L113" s="33">
        <f t="shared" si="1"/>
        <v>4.9779942522345771E-2</v>
      </c>
    </row>
    <row r="114" spans="1:12" ht="21.75" customHeight="1" x14ac:dyDescent="0.2">
      <c r="A114" s="103" t="s">
        <v>448</v>
      </c>
      <c r="B114" s="103"/>
      <c r="D114" s="20">
        <v>250000000000</v>
      </c>
      <c r="E114" s="16"/>
      <c r="F114" s="20">
        <v>0</v>
      </c>
      <c r="G114" s="16"/>
      <c r="H114" s="20">
        <v>0</v>
      </c>
      <c r="I114" s="16"/>
      <c r="J114" s="20">
        <v>250000000000</v>
      </c>
      <c r="K114" s="16"/>
      <c r="L114" s="33">
        <f t="shared" si="1"/>
        <v>4.1483285435288147E-2</v>
      </c>
    </row>
    <row r="115" spans="1:12" ht="21.75" customHeight="1" x14ac:dyDescent="0.2">
      <c r="A115" s="103" t="s">
        <v>436</v>
      </c>
      <c r="B115" s="103"/>
      <c r="D115" s="20">
        <v>2000000000000</v>
      </c>
      <c r="E115" s="16"/>
      <c r="F115" s="20">
        <v>0</v>
      </c>
      <c r="G115" s="16"/>
      <c r="H115" s="20">
        <v>0</v>
      </c>
      <c r="I115" s="16"/>
      <c r="J115" s="20">
        <v>2000000000000</v>
      </c>
      <c r="K115" s="16"/>
      <c r="L115" s="33">
        <f t="shared" si="1"/>
        <v>0.33186628348230518</v>
      </c>
    </row>
    <row r="116" spans="1:12" ht="21.75" customHeight="1" x14ac:dyDescent="0.2">
      <c r="A116" s="103" t="s">
        <v>449</v>
      </c>
      <c r="B116" s="103"/>
      <c r="D116" s="20">
        <v>400000000000</v>
      </c>
      <c r="E116" s="16"/>
      <c r="F116" s="20">
        <v>0</v>
      </c>
      <c r="G116" s="16"/>
      <c r="H116" s="20">
        <v>0</v>
      </c>
      <c r="I116" s="16"/>
      <c r="J116" s="20">
        <v>400000000000</v>
      </c>
      <c r="K116" s="16"/>
      <c r="L116" s="33">
        <f t="shared" si="1"/>
        <v>6.6373256696461033E-2</v>
      </c>
    </row>
    <row r="117" spans="1:12" ht="21.75" customHeight="1" x14ac:dyDescent="0.2">
      <c r="A117" s="103" t="s">
        <v>437</v>
      </c>
      <c r="B117" s="103"/>
      <c r="D117" s="20">
        <v>3000000000000</v>
      </c>
      <c r="E117" s="16"/>
      <c r="F117" s="20">
        <v>0</v>
      </c>
      <c r="G117" s="16"/>
      <c r="H117" s="20">
        <v>0</v>
      </c>
      <c r="I117" s="16"/>
      <c r="J117" s="20">
        <v>3000000000000</v>
      </c>
      <c r="K117" s="16"/>
      <c r="L117" s="33">
        <f t="shared" si="1"/>
        <v>0.49779942522345771</v>
      </c>
    </row>
    <row r="118" spans="1:12" ht="21.75" customHeight="1" x14ac:dyDescent="0.2">
      <c r="A118" s="103" t="s">
        <v>436</v>
      </c>
      <c r="B118" s="103"/>
      <c r="D118" s="20">
        <v>1260000000000</v>
      </c>
      <c r="E118" s="16"/>
      <c r="F118" s="20">
        <v>0</v>
      </c>
      <c r="G118" s="16"/>
      <c r="H118" s="20">
        <v>0</v>
      </c>
      <c r="I118" s="16"/>
      <c r="J118" s="20">
        <v>1260000000000</v>
      </c>
      <c r="K118" s="16"/>
      <c r="L118" s="33">
        <f t="shared" si="1"/>
        <v>0.20907575859385225</v>
      </c>
    </row>
    <row r="119" spans="1:12" ht="21.75" customHeight="1" x14ac:dyDescent="0.2">
      <c r="A119" s="103" t="s">
        <v>398</v>
      </c>
      <c r="B119" s="103"/>
      <c r="D119" s="20">
        <v>200000000000</v>
      </c>
      <c r="E119" s="16"/>
      <c r="F119" s="20">
        <v>0</v>
      </c>
      <c r="G119" s="16"/>
      <c r="H119" s="20">
        <v>0</v>
      </c>
      <c r="I119" s="16"/>
      <c r="J119" s="20">
        <v>200000000000</v>
      </c>
      <c r="K119" s="16"/>
      <c r="L119" s="33">
        <f t="shared" si="1"/>
        <v>3.3186628348230517E-2</v>
      </c>
    </row>
    <row r="120" spans="1:12" ht="21.75" customHeight="1" x14ac:dyDescent="0.2">
      <c r="A120" s="103" t="s">
        <v>408</v>
      </c>
      <c r="B120" s="103"/>
      <c r="D120" s="20">
        <v>1200000000000</v>
      </c>
      <c r="E120" s="16"/>
      <c r="F120" s="20">
        <v>0</v>
      </c>
      <c r="G120" s="16"/>
      <c r="H120" s="20">
        <v>0</v>
      </c>
      <c r="I120" s="16"/>
      <c r="J120" s="20">
        <v>1200000000000</v>
      </c>
      <c r="K120" s="16"/>
      <c r="L120" s="33">
        <f t="shared" si="1"/>
        <v>0.19911977008938309</v>
      </c>
    </row>
    <row r="121" spans="1:12" ht="21.75" customHeight="1" x14ac:dyDescent="0.2">
      <c r="A121" s="103" t="s">
        <v>450</v>
      </c>
      <c r="B121" s="103"/>
      <c r="D121" s="20">
        <v>200000000000</v>
      </c>
      <c r="E121" s="16"/>
      <c r="F121" s="20">
        <v>0</v>
      </c>
      <c r="G121" s="16"/>
      <c r="H121" s="20">
        <v>0</v>
      </c>
      <c r="I121" s="16"/>
      <c r="J121" s="20">
        <v>200000000000</v>
      </c>
      <c r="K121" s="16"/>
      <c r="L121" s="33">
        <f t="shared" si="1"/>
        <v>3.3186628348230517E-2</v>
      </c>
    </row>
    <row r="122" spans="1:12" ht="21.75" customHeight="1" x14ac:dyDescent="0.2">
      <c r="A122" s="103" t="s">
        <v>436</v>
      </c>
      <c r="B122" s="103"/>
      <c r="D122" s="20">
        <v>5050000000000</v>
      </c>
      <c r="E122" s="16"/>
      <c r="F122" s="20">
        <v>0</v>
      </c>
      <c r="G122" s="16"/>
      <c r="H122" s="20">
        <v>0</v>
      </c>
      <c r="I122" s="16"/>
      <c r="J122" s="20">
        <v>5050000000000</v>
      </c>
      <c r="K122" s="16"/>
      <c r="L122" s="33">
        <f t="shared" si="1"/>
        <v>0.83796236579282057</v>
      </c>
    </row>
    <row r="123" spans="1:12" ht="21.75" customHeight="1" x14ac:dyDescent="0.2">
      <c r="A123" s="103" t="s">
        <v>436</v>
      </c>
      <c r="B123" s="103"/>
      <c r="D123" s="20">
        <v>2000000000000</v>
      </c>
      <c r="E123" s="16"/>
      <c r="F123" s="20">
        <v>0</v>
      </c>
      <c r="G123" s="16"/>
      <c r="H123" s="20">
        <v>0</v>
      </c>
      <c r="I123" s="16"/>
      <c r="J123" s="20">
        <v>2000000000000</v>
      </c>
      <c r="K123" s="16"/>
      <c r="L123" s="33">
        <f t="shared" si="1"/>
        <v>0.33186628348230518</v>
      </c>
    </row>
    <row r="124" spans="1:12" ht="21.75" customHeight="1" x14ac:dyDescent="0.2">
      <c r="A124" s="103" t="s">
        <v>451</v>
      </c>
      <c r="B124" s="103"/>
      <c r="D124" s="20">
        <v>1000000000000</v>
      </c>
      <c r="E124" s="16"/>
      <c r="F124" s="20">
        <v>0</v>
      </c>
      <c r="G124" s="16"/>
      <c r="H124" s="20">
        <v>0</v>
      </c>
      <c r="I124" s="16"/>
      <c r="J124" s="20">
        <v>1000000000000</v>
      </c>
      <c r="K124" s="16"/>
      <c r="L124" s="33">
        <f t="shared" si="1"/>
        <v>0.16593314174115259</v>
      </c>
    </row>
    <row r="125" spans="1:12" ht="21.75" customHeight="1" x14ac:dyDescent="0.2">
      <c r="A125" s="103" t="s">
        <v>452</v>
      </c>
      <c r="B125" s="103"/>
      <c r="D125" s="20">
        <v>800000000000</v>
      </c>
      <c r="E125" s="16"/>
      <c r="F125" s="20">
        <v>0</v>
      </c>
      <c r="G125" s="16"/>
      <c r="H125" s="20">
        <v>0</v>
      </c>
      <c r="I125" s="16"/>
      <c r="J125" s="20">
        <v>800000000000</v>
      </c>
      <c r="K125" s="16"/>
      <c r="L125" s="33">
        <f t="shared" si="1"/>
        <v>0.13274651339292207</v>
      </c>
    </row>
    <row r="126" spans="1:12" ht="21.75" customHeight="1" x14ac:dyDescent="0.2">
      <c r="A126" s="103" t="s">
        <v>453</v>
      </c>
      <c r="B126" s="103"/>
      <c r="D126" s="20">
        <v>300000000000</v>
      </c>
      <c r="E126" s="16"/>
      <c r="F126" s="20">
        <v>0</v>
      </c>
      <c r="G126" s="16"/>
      <c r="H126" s="20">
        <v>0</v>
      </c>
      <c r="I126" s="16"/>
      <c r="J126" s="20">
        <v>300000000000</v>
      </c>
      <c r="K126" s="16"/>
      <c r="L126" s="33">
        <f t="shared" si="1"/>
        <v>4.9779942522345771E-2</v>
      </c>
    </row>
    <row r="127" spans="1:12" ht="21.75" customHeight="1" x14ac:dyDescent="0.2">
      <c r="A127" s="103" t="s">
        <v>454</v>
      </c>
      <c r="B127" s="103"/>
      <c r="D127" s="20">
        <v>800000000000</v>
      </c>
      <c r="E127" s="16"/>
      <c r="F127" s="20">
        <v>0</v>
      </c>
      <c r="G127" s="16"/>
      <c r="H127" s="20">
        <v>0</v>
      </c>
      <c r="I127" s="16"/>
      <c r="J127" s="20">
        <v>800000000000</v>
      </c>
      <c r="K127" s="16"/>
      <c r="L127" s="33">
        <f t="shared" si="1"/>
        <v>0.13274651339292207</v>
      </c>
    </row>
    <row r="128" spans="1:12" ht="21.75" customHeight="1" x14ac:dyDescent="0.2">
      <c r="A128" s="103" t="s">
        <v>450</v>
      </c>
      <c r="B128" s="103"/>
      <c r="D128" s="20">
        <v>2500000000000</v>
      </c>
      <c r="E128" s="16"/>
      <c r="F128" s="20">
        <v>0</v>
      </c>
      <c r="G128" s="16"/>
      <c r="H128" s="20">
        <v>0</v>
      </c>
      <c r="I128" s="16"/>
      <c r="J128" s="20">
        <v>2500000000000</v>
      </c>
      <c r="K128" s="16"/>
      <c r="L128" s="33">
        <f t="shared" si="1"/>
        <v>0.41483285435288147</v>
      </c>
    </row>
    <row r="129" spans="1:12" ht="21.75" customHeight="1" x14ac:dyDescent="0.2">
      <c r="A129" s="103" t="s">
        <v>436</v>
      </c>
      <c r="B129" s="103"/>
      <c r="D129" s="20">
        <v>1300000000000</v>
      </c>
      <c r="E129" s="16"/>
      <c r="F129" s="20">
        <v>0</v>
      </c>
      <c r="G129" s="16"/>
      <c r="H129" s="20">
        <v>0</v>
      </c>
      <c r="I129" s="16"/>
      <c r="J129" s="20">
        <v>1300000000000</v>
      </c>
      <c r="K129" s="16"/>
      <c r="L129" s="33">
        <f t="shared" si="1"/>
        <v>0.21571308426349836</v>
      </c>
    </row>
    <row r="130" spans="1:12" ht="21.75" customHeight="1" x14ac:dyDescent="0.2">
      <c r="A130" s="103" t="s">
        <v>408</v>
      </c>
      <c r="B130" s="103"/>
      <c r="D130" s="20">
        <v>1000000000000</v>
      </c>
      <c r="E130" s="16"/>
      <c r="F130" s="20">
        <v>0</v>
      </c>
      <c r="G130" s="16"/>
      <c r="H130" s="20">
        <v>0</v>
      </c>
      <c r="I130" s="16"/>
      <c r="J130" s="20">
        <v>1000000000000</v>
      </c>
      <c r="K130" s="16"/>
      <c r="L130" s="33">
        <f t="shared" si="1"/>
        <v>0.16593314174115259</v>
      </c>
    </row>
    <row r="131" spans="1:12" ht="21.75" customHeight="1" x14ac:dyDescent="0.2">
      <c r="A131" s="103" t="s">
        <v>437</v>
      </c>
      <c r="B131" s="103"/>
      <c r="D131" s="20">
        <v>2000000000000</v>
      </c>
      <c r="E131" s="16"/>
      <c r="F131" s="20">
        <v>0</v>
      </c>
      <c r="G131" s="16"/>
      <c r="H131" s="20">
        <v>0</v>
      </c>
      <c r="I131" s="16"/>
      <c r="J131" s="20">
        <v>2000000000000</v>
      </c>
      <c r="K131" s="16"/>
      <c r="L131" s="33">
        <f t="shared" si="1"/>
        <v>0.33186628348230518</v>
      </c>
    </row>
    <row r="132" spans="1:12" ht="21.75" customHeight="1" x14ac:dyDescent="0.2">
      <c r="A132" s="103" t="s">
        <v>455</v>
      </c>
      <c r="B132" s="103"/>
      <c r="D132" s="20">
        <v>1000000000000</v>
      </c>
      <c r="E132" s="16"/>
      <c r="F132" s="20">
        <v>0</v>
      </c>
      <c r="G132" s="16"/>
      <c r="H132" s="20">
        <v>0</v>
      </c>
      <c r="I132" s="16"/>
      <c r="J132" s="20">
        <v>1000000000000</v>
      </c>
      <c r="K132" s="16"/>
      <c r="L132" s="33">
        <f t="shared" si="1"/>
        <v>0.16593314174115259</v>
      </c>
    </row>
    <row r="133" spans="1:12" ht="21.75" customHeight="1" x14ac:dyDescent="0.2">
      <c r="A133" s="103" t="s">
        <v>456</v>
      </c>
      <c r="B133" s="103"/>
      <c r="D133" s="20">
        <v>1500000000000</v>
      </c>
      <c r="E133" s="16"/>
      <c r="F133" s="20">
        <v>0</v>
      </c>
      <c r="G133" s="16"/>
      <c r="H133" s="20">
        <v>0</v>
      </c>
      <c r="I133" s="16"/>
      <c r="J133" s="20">
        <v>1500000000000</v>
      </c>
      <c r="K133" s="16"/>
      <c r="L133" s="33">
        <f t="shared" si="1"/>
        <v>0.24889971261172886</v>
      </c>
    </row>
    <row r="134" spans="1:12" ht="21.75" customHeight="1" x14ac:dyDescent="0.2">
      <c r="A134" s="103" t="s">
        <v>457</v>
      </c>
      <c r="B134" s="103"/>
      <c r="D134" s="20">
        <v>600000000000</v>
      </c>
      <c r="E134" s="16"/>
      <c r="F134" s="20">
        <v>0</v>
      </c>
      <c r="G134" s="16"/>
      <c r="H134" s="20">
        <v>0</v>
      </c>
      <c r="I134" s="16"/>
      <c r="J134" s="20">
        <v>600000000000</v>
      </c>
      <c r="K134" s="16"/>
      <c r="L134" s="33">
        <f t="shared" si="1"/>
        <v>9.9559885044691543E-2</v>
      </c>
    </row>
    <row r="135" spans="1:12" ht="21.75" customHeight="1" x14ac:dyDescent="0.2">
      <c r="A135" s="103" t="s">
        <v>437</v>
      </c>
      <c r="B135" s="103"/>
      <c r="D135" s="20">
        <v>1000000000000</v>
      </c>
      <c r="E135" s="16"/>
      <c r="F135" s="20">
        <v>0</v>
      </c>
      <c r="G135" s="16"/>
      <c r="H135" s="20">
        <v>0</v>
      </c>
      <c r="I135" s="16"/>
      <c r="J135" s="20">
        <v>1000000000000</v>
      </c>
      <c r="K135" s="16"/>
      <c r="L135" s="33">
        <f t="shared" si="1"/>
        <v>0.16593314174115259</v>
      </c>
    </row>
    <row r="136" spans="1:12" ht="21.75" customHeight="1" x14ac:dyDescent="0.2">
      <c r="A136" s="103" t="s">
        <v>458</v>
      </c>
      <c r="B136" s="103"/>
      <c r="D136" s="20">
        <v>630000000000</v>
      </c>
      <c r="E136" s="16"/>
      <c r="F136" s="20">
        <v>0</v>
      </c>
      <c r="G136" s="16"/>
      <c r="H136" s="20">
        <v>0</v>
      </c>
      <c r="I136" s="16"/>
      <c r="J136" s="20">
        <v>630000000000</v>
      </c>
      <c r="K136" s="16"/>
      <c r="L136" s="33">
        <f t="shared" si="1"/>
        <v>0.10453787929692612</v>
      </c>
    </row>
    <row r="137" spans="1:12" ht="21.75" customHeight="1" x14ac:dyDescent="0.2">
      <c r="A137" s="103" t="s">
        <v>450</v>
      </c>
      <c r="B137" s="103"/>
      <c r="D137" s="20">
        <v>1250000000000</v>
      </c>
      <c r="E137" s="16"/>
      <c r="F137" s="20">
        <v>0</v>
      </c>
      <c r="G137" s="16"/>
      <c r="H137" s="20">
        <v>0</v>
      </c>
      <c r="I137" s="16"/>
      <c r="J137" s="20">
        <v>1250000000000</v>
      </c>
      <c r="K137" s="16"/>
      <c r="L137" s="33">
        <f t="shared" si="1"/>
        <v>0.20741642717644074</v>
      </c>
    </row>
    <row r="138" spans="1:12" ht="21.75" customHeight="1" x14ac:dyDescent="0.2">
      <c r="A138" s="103" t="s">
        <v>459</v>
      </c>
      <c r="B138" s="103"/>
      <c r="D138" s="20">
        <v>2150000000000</v>
      </c>
      <c r="E138" s="16"/>
      <c r="F138" s="20">
        <v>0</v>
      </c>
      <c r="G138" s="16"/>
      <c r="H138" s="20">
        <v>0</v>
      </c>
      <c r="I138" s="16"/>
      <c r="J138" s="20">
        <v>2150000000000</v>
      </c>
      <c r="K138" s="16"/>
      <c r="L138" s="33">
        <f t="shared" ref="L138:L201" si="2">J138/602652363178870*100</f>
        <v>0.35675625474347805</v>
      </c>
    </row>
    <row r="139" spans="1:12" ht="21.75" customHeight="1" x14ac:dyDescent="0.2">
      <c r="A139" s="103" t="s">
        <v>408</v>
      </c>
      <c r="B139" s="103"/>
      <c r="D139" s="20">
        <v>600000000000</v>
      </c>
      <c r="E139" s="16"/>
      <c r="F139" s="20">
        <v>0</v>
      </c>
      <c r="G139" s="16"/>
      <c r="H139" s="20">
        <v>0</v>
      </c>
      <c r="I139" s="16"/>
      <c r="J139" s="20">
        <v>600000000000</v>
      </c>
      <c r="K139" s="16"/>
      <c r="L139" s="33">
        <f t="shared" si="2"/>
        <v>9.9559885044691543E-2</v>
      </c>
    </row>
    <row r="140" spans="1:12" ht="21.75" customHeight="1" x14ac:dyDescent="0.2">
      <c r="A140" s="103" t="s">
        <v>460</v>
      </c>
      <c r="B140" s="103"/>
      <c r="D140" s="20">
        <v>900000000000</v>
      </c>
      <c r="E140" s="16"/>
      <c r="F140" s="20">
        <v>0</v>
      </c>
      <c r="G140" s="16"/>
      <c r="H140" s="20">
        <v>0</v>
      </c>
      <c r="I140" s="16"/>
      <c r="J140" s="20">
        <v>900000000000</v>
      </c>
      <c r="K140" s="16"/>
      <c r="L140" s="33">
        <f t="shared" si="2"/>
        <v>0.14933982756703731</v>
      </c>
    </row>
    <row r="141" spans="1:12" ht="21.75" customHeight="1" x14ac:dyDescent="0.2">
      <c r="A141" s="103" t="s">
        <v>461</v>
      </c>
      <c r="B141" s="103"/>
      <c r="D141" s="20">
        <v>500000000000</v>
      </c>
      <c r="E141" s="16"/>
      <c r="F141" s="20">
        <v>0</v>
      </c>
      <c r="G141" s="16"/>
      <c r="H141" s="20">
        <v>0</v>
      </c>
      <c r="I141" s="16"/>
      <c r="J141" s="20">
        <v>500000000000</v>
      </c>
      <c r="K141" s="16"/>
      <c r="L141" s="33">
        <f t="shared" si="2"/>
        <v>8.2966570870576295E-2</v>
      </c>
    </row>
    <row r="142" spans="1:12" ht="21.75" customHeight="1" x14ac:dyDescent="0.2">
      <c r="A142" s="103" t="s">
        <v>436</v>
      </c>
      <c r="B142" s="103"/>
      <c r="D142" s="20">
        <v>2150000000000</v>
      </c>
      <c r="E142" s="16"/>
      <c r="F142" s="20">
        <v>0</v>
      </c>
      <c r="G142" s="16"/>
      <c r="H142" s="20">
        <v>0</v>
      </c>
      <c r="I142" s="16"/>
      <c r="J142" s="20">
        <v>2150000000000</v>
      </c>
      <c r="K142" s="16"/>
      <c r="L142" s="33">
        <f t="shared" si="2"/>
        <v>0.35675625474347805</v>
      </c>
    </row>
    <row r="143" spans="1:12" ht="21.75" customHeight="1" x14ac:dyDescent="0.2">
      <c r="A143" s="103" t="s">
        <v>462</v>
      </c>
      <c r="B143" s="103"/>
      <c r="D143" s="20">
        <v>250000000000</v>
      </c>
      <c r="E143" s="16"/>
      <c r="F143" s="20">
        <v>0</v>
      </c>
      <c r="G143" s="16"/>
      <c r="H143" s="20">
        <v>0</v>
      </c>
      <c r="I143" s="16"/>
      <c r="J143" s="20">
        <v>250000000000</v>
      </c>
      <c r="K143" s="16"/>
      <c r="L143" s="33">
        <f t="shared" si="2"/>
        <v>4.1483285435288147E-2</v>
      </c>
    </row>
    <row r="144" spans="1:12" ht="21.75" customHeight="1" x14ac:dyDescent="0.2">
      <c r="A144" s="103" t="s">
        <v>462</v>
      </c>
      <c r="B144" s="103"/>
      <c r="D144" s="20">
        <v>600000000000</v>
      </c>
      <c r="E144" s="16"/>
      <c r="F144" s="20">
        <v>0</v>
      </c>
      <c r="G144" s="16"/>
      <c r="H144" s="20">
        <v>0</v>
      </c>
      <c r="I144" s="16"/>
      <c r="J144" s="20">
        <v>600000000000</v>
      </c>
      <c r="K144" s="16"/>
      <c r="L144" s="33">
        <f t="shared" si="2"/>
        <v>9.9559885044691543E-2</v>
      </c>
    </row>
    <row r="145" spans="1:12" ht="21.75" customHeight="1" x14ac:dyDescent="0.2">
      <c r="A145" s="103" t="s">
        <v>463</v>
      </c>
      <c r="B145" s="103"/>
      <c r="D145" s="20">
        <v>500000000000</v>
      </c>
      <c r="E145" s="16"/>
      <c r="F145" s="20">
        <v>0</v>
      </c>
      <c r="G145" s="16"/>
      <c r="H145" s="20">
        <v>0</v>
      </c>
      <c r="I145" s="16"/>
      <c r="J145" s="20">
        <v>500000000000</v>
      </c>
      <c r="K145" s="16"/>
      <c r="L145" s="33">
        <f t="shared" si="2"/>
        <v>8.2966570870576295E-2</v>
      </c>
    </row>
    <row r="146" spans="1:12" ht="21.75" customHeight="1" x14ac:dyDescent="0.2">
      <c r="A146" s="103" t="s">
        <v>464</v>
      </c>
      <c r="B146" s="103"/>
      <c r="D146" s="20">
        <v>500000000000</v>
      </c>
      <c r="E146" s="16"/>
      <c r="F146" s="20">
        <v>0</v>
      </c>
      <c r="G146" s="16"/>
      <c r="H146" s="20">
        <v>0</v>
      </c>
      <c r="I146" s="16"/>
      <c r="J146" s="20">
        <v>500000000000</v>
      </c>
      <c r="K146" s="16"/>
      <c r="L146" s="33">
        <f t="shared" si="2"/>
        <v>8.2966570870576295E-2</v>
      </c>
    </row>
    <row r="147" spans="1:12" ht="21.75" customHeight="1" x14ac:dyDescent="0.2">
      <c r="A147" s="103" t="s">
        <v>436</v>
      </c>
      <c r="B147" s="103"/>
      <c r="D147" s="20">
        <v>600000000000</v>
      </c>
      <c r="E147" s="16"/>
      <c r="F147" s="20">
        <v>0</v>
      </c>
      <c r="G147" s="16"/>
      <c r="H147" s="20">
        <v>0</v>
      </c>
      <c r="I147" s="16"/>
      <c r="J147" s="20">
        <v>600000000000</v>
      </c>
      <c r="K147" s="16"/>
      <c r="L147" s="33">
        <f t="shared" si="2"/>
        <v>9.9559885044691543E-2</v>
      </c>
    </row>
    <row r="148" spans="1:12" ht="21.75" customHeight="1" x14ac:dyDescent="0.2">
      <c r="A148" s="103" t="s">
        <v>465</v>
      </c>
      <c r="B148" s="103"/>
      <c r="D148" s="20">
        <v>2000000000000</v>
      </c>
      <c r="E148" s="16"/>
      <c r="F148" s="20">
        <v>0</v>
      </c>
      <c r="G148" s="16"/>
      <c r="H148" s="20">
        <v>0</v>
      </c>
      <c r="I148" s="16"/>
      <c r="J148" s="20">
        <v>2000000000000</v>
      </c>
      <c r="K148" s="16"/>
      <c r="L148" s="33">
        <f t="shared" si="2"/>
        <v>0.33186628348230518</v>
      </c>
    </row>
    <row r="149" spans="1:12" ht="21.75" customHeight="1" x14ac:dyDescent="0.2">
      <c r="A149" s="103" t="s">
        <v>466</v>
      </c>
      <c r="B149" s="103"/>
      <c r="D149" s="20">
        <v>1000000000000</v>
      </c>
      <c r="E149" s="16"/>
      <c r="F149" s="20">
        <v>0</v>
      </c>
      <c r="G149" s="16"/>
      <c r="H149" s="20">
        <v>0</v>
      </c>
      <c r="I149" s="16"/>
      <c r="J149" s="20">
        <v>1000000000000</v>
      </c>
      <c r="K149" s="16"/>
      <c r="L149" s="33">
        <f t="shared" si="2"/>
        <v>0.16593314174115259</v>
      </c>
    </row>
    <row r="150" spans="1:12" ht="21.75" customHeight="1" x14ac:dyDescent="0.2">
      <c r="A150" s="103" t="s">
        <v>436</v>
      </c>
      <c r="B150" s="103"/>
      <c r="D150" s="20">
        <v>2300000000000</v>
      </c>
      <c r="E150" s="16"/>
      <c r="F150" s="20">
        <v>0</v>
      </c>
      <c r="G150" s="16"/>
      <c r="H150" s="20">
        <v>0</v>
      </c>
      <c r="I150" s="16"/>
      <c r="J150" s="20">
        <v>2300000000000</v>
      </c>
      <c r="K150" s="16"/>
      <c r="L150" s="33">
        <f t="shared" si="2"/>
        <v>0.38164622600465098</v>
      </c>
    </row>
    <row r="151" spans="1:12" ht="21.75" customHeight="1" x14ac:dyDescent="0.2">
      <c r="A151" s="103" t="s">
        <v>467</v>
      </c>
      <c r="B151" s="103"/>
      <c r="D151" s="20">
        <v>500000000000</v>
      </c>
      <c r="E151" s="16"/>
      <c r="F151" s="20">
        <v>0</v>
      </c>
      <c r="G151" s="16"/>
      <c r="H151" s="20">
        <v>0</v>
      </c>
      <c r="I151" s="16"/>
      <c r="J151" s="20">
        <v>500000000000</v>
      </c>
      <c r="K151" s="16"/>
      <c r="L151" s="33">
        <f t="shared" si="2"/>
        <v>8.2966570870576295E-2</v>
      </c>
    </row>
    <row r="152" spans="1:12" ht="21.75" customHeight="1" x14ac:dyDescent="0.2">
      <c r="A152" s="103" t="s">
        <v>436</v>
      </c>
      <c r="B152" s="103"/>
      <c r="D152" s="20">
        <v>2870000000000</v>
      </c>
      <c r="E152" s="16"/>
      <c r="F152" s="20">
        <v>0</v>
      </c>
      <c r="G152" s="16"/>
      <c r="H152" s="20">
        <v>0</v>
      </c>
      <c r="I152" s="16"/>
      <c r="J152" s="20">
        <v>2870000000000</v>
      </c>
      <c r="K152" s="16"/>
      <c r="L152" s="33">
        <f t="shared" si="2"/>
        <v>0.47622811679710791</v>
      </c>
    </row>
    <row r="153" spans="1:12" ht="21.75" customHeight="1" x14ac:dyDescent="0.2">
      <c r="A153" s="103" t="s">
        <v>468</v>
      </c>
      <c r="B153" s="103"/>
      <c r="D153" s="20">
        <v>800000000000</v>
      </c>
      <c r="E153" s="16"/>
      <c r="F153" s="20">
        <v>0</v>
      </c>
      <c r="G153" s="16"/>
      <c r="H153" s="20">
        <v>0</v>
      </c>
      <c r="I153" s="16"/>
      <c r="J153" s="20">
        <v>800000000000</v>
      </c>
      <c r="K153" s="16"/>
      <c r="L153" s="33">
        <f t="shared" si="2"/>
        <v>0.13274651339292207</v>
      </c>
    </row>
    <row r="154" spans="1:12" ht="21.75" customHeight="1" x14ac:dyDescent="0.2">
      <c r="A154" s="103" t="s">
        <v>461</v>
      </c>
      <c r="B154" s="103"/>
      <c r="D154" s="20">
        <v>1000000000000</v>
      </c>
      <c r="E154" s="16"/>
      <c r="F154" s="20">
        <v>0</v>
      </c>
      <c r="G154" s="16"/>
      <c r="H154" s="20">
        <v>0</v>
      </c>
      <c r="I154" s="16"/>
      <c r="J154" s="20">
        <v>1000000000000</v>
      </c>
      <c r="K154" s="16"/>
      <c r="L154" s="33">
        <f t="shared" si="2"/>
        <v>0.16593314174115259</v>
      </c>
    </row>
    <row r="155" spans="1:12" ht="21.75" customHeight="1" x14ac:dyDescent="0.2">
      <c r="A155" s="103" t="s">
        <v>459</v>
      </c>
      <c r="B155" s="103"/>
      <c r="D155" s="20">
        <v>1100000000000</v>
      </c>
      <c r="E155" s="16"/>
      <c r="F155" s="20">
        <v>0</v>
      </c>
      <c r="G155" s="16"/>
      <c r="H155" s="20">
        <v>0</v>
      </c>
      <c r="I155" s="16"/>
      <c r="J155" s="20">
        <v>1100000000000</v>
      </c>
      <c r="K155" s="16"/>
      <c r="L155" s="33">
        <f t="shared" si="2"/>
        <v>0.18252645591526784</v>
      </c>
    </row>
    <row r="156" spans="1:12" ht="21.75" customHeight="1" x14ac:dyDescent="0.2">
      <c r="A156" s="103" t="s">
        <v>436</v>
      </c>
      <c r="B156" s="103"/>
      <c r="D156" s="20">
        <v>1480000000000</v>
      </c>
      <c r="E156" s="16"/>
      <c r="F156" s="20">
        <v>0</v>
      </c>
      <c r="G156" s="16"/>
      <c r="H156" s="20">
        <v>0</v>
      </c>
      <c r="I156" s="16"/>
      <c r="J156" s="20">
        <v>1480000000000</v>
      </c>
      <c r="K156" s="16"/>
      <c r="L156" s="33">
        <f t="shared" si="2"/>
        <v>0.24558104977690584</v>
      </c>
    </row>
    <row r="157" spans="1:12" ht="21.75" customHeight="1" x14ac:dyDescent="0.2">
      <c r="A157" s="103" t="s">
        <v>469</v>
      </c>
      <c r="B157" s="103"/>
      <c r="D157" s="20">
        <v>1510000000000</v>
      </c>
      <c r="E157" s="16"/>
      <c r="F157" s="20">
        <v>0</v>
      </c>
      <c r="G157" s="16"/>
      <c r="H157" s="20">
        <v>1510000000000</v>
      </c>
      <c r="I157" s="16"/>
      <c r="J157" s="20">
        <v>0</v>
      </c>
      <c r="K157" s="16"/>
      <c r="L157" s="33">
        <f t="shared" si="2"/>
        <v>0</v>
      </c>
    </row>
    <row r="158" spans="1:12" ht="21.75" customHeight="1" x14ac:dyDescent="0.2">
      <c r="A158" s="103" t="s">
        <v>436</v>
      </c>
      <c r="B158" s="103"/>
      <c r="D158" s="20">
        <v>1700000000000</v>
      </c>
      <c r="E158" s="16"/>
      <c r="F158" s="20">
        <v>0</v>
      </c>
      <c r="G158" s="16"/>
      <c r="H158" s="20">
        <v>0</v>
      </c>
      <c r="I158" s="16"/>
      <c r="J158" s="20">
        <v>1700000000000</v>
      </c>
      <c r="K158" s="16"/>
      <c r="L158" s="33">
        <f t="shared" si="2"/>
        <v>0.28208634095995944</v>
      </c>
    </row>
    <row r="159" spans="1:12" ht="21.75" customHeight="1" x14ac:dyDescent="0.2">
      <c r="A159" s="103" t="s">
        <v>470</v>
      </c>
      <c r="B159" s="103"/>
      <c r="D159" s="20">
        <v>900000000000</v>
      </c>
      <c r="E159" s="16"/>
      <c r="F159" s="20">
        <v>0</v>
      </c>
      <c r="G159" s="16"/>
      <c r="H159" s="20">
        <v>0</v>
      </c>
      <c r="I159" s="16"/>
      <c r="J159" s="20">
        <v>900000000000</v>
      </c>
      <c r="K159" s="16"/>
      <c r="L159" s="33">
        <f t="shared" si="2"/>
        <v>0.14933982756703731</v>
      </c>
    </row>
    <row r="160" spans="1:12" ht="21.75" customHeight="1" x14ac:dyDescent="0.2">
      <c r="A160" s="103" t="s">
        <v>452</v>
      </c>
      <c r="B160" s="103"/>
      <c r="D160" s="20">
        <v>790000000000</v>
      </c>
      <c r="E160" s="16"/>
      <c r="F160" s="20">
        <v>0</v>
      </c>
      <c r="G160" s="16"/>
      <c r="H160" s="20">
        <v>0</v>
      </c>
      <c r="I160" s="16"/>
      <c r="J160" s="20">
        <v>790000000000</v>
      </c>
      <c r="K160" s="16"/>
      <c r="L160" s="33">
        <f t="shared" si="2"/>
        <v>0.13108718197551056</v>
      </c>
    </row>
    <row r="161" spans="1:12" ht="21.75" customHeight="1" x14ac:dyDescent="0.2">
      <c r="A161" s="103" t="s">
        <v>393</v>
      </c>
      <c r="B161" s="103"/>
      <c r="D161" s="20">
        <v>500000000000</v>
      </c>
      <c r="E161" s="16"/>
      <c r="F161" s="20">
        <v>0</v>
      </c>
      <c r="G161" s="16"/>
      <c r="H161" s="20">
        <v>0</v>
      </c>
      <c r="I161" s="16"/>
      <c r="J161" s="20">
        <v>500000000000</v>
      </c>
      <c r="K161" s="16"/>
      <c r="L161" s="33">
        <f t="shared" si="2"/>
        <v>8.2966570870576295E-2</v>
      </c>
    </row>
    <row r="162" spans="1:12" ht="21.75" customHeight="1" x14ac:dyDescent="0.2">
      <c r="A162" s="103" t="s">
        <v>393</v>
      </c>
      <c r="B162" s="103"/>
      <c r="D162" s="20">
        <v>500000000000</v>
      </c>
      <c r="E162" s="16"/>
      <c r="F162" s="20">
        <v>0</v>
      </c>
      <c r="G162" s="16"/>
      <c r="H162" s="20">
        <v>0</v>
      </c>
      <c r="I162" s="16"/>
      <c r="J162" s="20">
        <v>500000000000</v>
      </c>
      <c r="K162" s="16"/>
      <c r="L162" s="33">
        <f t="shared" si="2"/>
        <v>8.2966570870576295E-2</v>
      </c>
    </row>
    <row r="163" spans="1:12" ht="21.75" customHeight="1" x14ac:dyDescent="0.2">
      <c r="A163" s="103" t="s">
        <v>436</v>
      </c>
      <c r="B163" s="103"/>
      <c r="D163" s="20">
        <v>1700000000000</v>
      </c>
      <c r="E163" s="16"/>
      <c r="F163" s="20">
        <v>0</v>
      </c>
      <c r="G163" s="16"/>
      <c r="H163" s="20">
        <v>0</v>
      </c>
      <c r="I163" s="16"/>
      <c r="J163" s="20">
        <v>1700000000000</v>
      </c>
      <c r="K163" s="16"/>
      <c r="L163" s="33">
        <f t="shared" si="2"/>
        <v>0.28208634095995944</v>
      </c>
    </row>
    <row r="164" spans="1:12" ht="21.75" customHeight="1" x14ac:dyDescent="0.2">
      <c r="A164" s="103" t="s">
        <v>471</v>
      </c>
      <c r="B164" s="103"/>
      <c r="D164" s="20">
        <v>3000000000000</v>
      </c>
      <c r="E164" s="16"/>
      <c r="F164" s="20">
        <v>0</v>
      </c>
      <c r="G164" s="16"/>
      <c r="H164" s="20">
        <v>0</v>
      </c>
      <c r="I164" s="16"/>
      <c r="J164" s="20">
        <v>3000000000000</v>
      </c>
      <c r="K164" s="16"/>
      <c r="L164" s="33">
        <f t="shared" si="2"/>
        <v>0.49779942522345771</v>
      </c>
    </row>
    <row r="165" spans="1:12" ht="21.75" customHeight="1" x14ac:dyDescent="0.2">
      <c r="A165" s="103" t="s">
        <v>436</v>
      </c>
      <c r="B165" s="103"/>
      <c r="D165" s="20">
        <v>1440000000000</v>
      </c>
      <c r="E165" s="16"/>
      <c r="F165" s="20">
        <v>0</v>
      </c>
      <c r="G165" s="16"/>
      <c r="H165" s="20">
        <v>0</v>
      </c>
      <c r="I165" s="16"/>
      <c r="J165" s="20">
        <v>1440000000000</v>
      </c>
      <c r="K165" s="16"/>
      <c r="L165" s="33">
        <f t="shared" si="2"/>
        <v>0.23894372410725973</v>
      </c>
    </row>
    <row r="166" spans="1:12" ht="21.75" customHeight="1" x14ac:dyDescent="0.2">
      <c r="A166" s="103" t="s">
        <v>414</v>
      </c>
      <c r="B166" s="103"/>
      <c r="D166" s="20">
        <v>500000000000</v>
      </c>
      <c r="E166" s="16"/>
      <c r="F166" s="20">
        <v>0</v>
      </c>
      <c r="G166" s="16"/>
      <c r="H166" s="20">
        <v>0</v>
      </c>
      <c r="I166" s="16"/>
      <c r="J166" s="20">
        <v>500000000000</v>
      </c>
      <c r="K166" s="16"/>
      <c r="L166" s="33">
        <f t="shared" si="2"/>
        <v>8.2966570870576295E-2</v>
      </c>
    </row>
    <row r="167" spans="1:12" ht="21.75" customHeight="1" x14ac:dyDescent="0.2">
      <c r="A167" s="103" t="s">
        <v>472</v>
      </c>
      <c r="B167" s="103"/>
      <c r="D167" s="20">
        <v>500000000000</v>
      </c>
      <c r="E167" s="16"/>
      <c r="F167" s="20">
        <v>0</v>
      </c>
      <c r="G167" s="16"/>
      <c r="H167" s="20">
        <v>0</v>
      </c>
      <c r="I167" s="16"/>
      <c r="J167" s="20">
        <v>500000000000</v>
      </c>
      <c r="K167" s="16"/>
      <c r="L167" s="33">
        <f t="shared" si="2"/>
        <v>8.2966570870576295E-2</v>
      </c>
    </row>
    <row r="168" spans="1:12" ht="21.75" customHeight="1" x14ac:dyDescent="0.2">
      <c r="A168" s="103" t="s">
        <v>473</v>
      </c>
      <c r="B168" s="103"/>
      <c r="D168" s="20">
        <v>1000000000000</v>
      </c>
      <c r="E168" s="16"/>
      <c r="F168" s="20">
        <v>0</v>
      </c>
      <c r="G168" s="16"/>
      <c r="H168" s="20">
        <v>0</v>
      </c>
      <c r="I168" s="16"/>
      <c r="J168" s="20">
        <v>1000000000000</v>
      </c>
      <c r="K168" s="16"/>
      <c r="L168" s="33">
        <f t="shared" si="2"/>
        <v>0.16593314174115259</v>
      </c>
    </row>
    <row r="169" spans="1:12" ht="21.75" customHeight="1" x14ac:dyDescent="0.2">
      <c r="A169" s="103" t="s">
        <v>474</v>
      </c>
      <c r="B169" s="103"/>
      <c r="D169" s="20">
        <v>1000000000000</v>
      </c>
      <c r="E169" s="16"/>
      <c r="F169" s="20">
        <v>0</v>
      </c>
      <c r="G169" s="16"/>
      <c r="H169" s="20">
        <v>0</v>
      </c>
      <c r="I169" s="16"/>
      <c r="J169" s="20">
        <v>1000000000000</v>
      </c>
      <c r="K169" s="16"/>
      <c r="L169" s="33">
        <f t="shared" si="2"/>
        <v>0.16593314174115259</v>
      </c>
    </row>
    <row r="170" spans="1:12" ht="21.75" customHeight="1" x14ac:dyDescent="0.2">
      <c r="A170" s="103" t="s">
        <v>475</v>
      </c>
      <c r="B170" s="103"/>
      <c r="D170" s="20">
        <v>1500000000000</v>
      </c>
      <c r="E170" s="16"/>
      <c r="F170" s="20">
        <v>0</v>
      </c>
      <c r="G170" s="16"/>
      <c r="H170" s="20">
        <v>0</v>
      </c>
      <c r="I170" s="16"/>
      <c r="J170" s="20">
        <v>1500000000000</v>
      </c>
      <c r="K170" s="16"/>
      <c r="L170" s="33">
        <f t="shared" si="2"/>
        <v>0.24889971261172886</v>
      </c>
    </row>
    <row r="171" spans="1:12" ht="21.75" customHeight="1" x14ac:dyDescent="0.2">
      <c r="A171" s="103" t="s">
        <v>476</v>
      </c>
      <c r="B171" s="103"/>
      <c r="D171" s="20">
        <v>250000000000</v>
      </c>
      <c r="E171" s="16"/>
      <c r="F171" s="20">
        <v>0</v>
      </c>
      <c r="G171" s="16"/>
      <c r="H171" s="20">
        <v>0</v>
      </c>
      <c r="I171" s="16"/>
      <c r="J171" s="20">
        <v>250000000000</v>
      </c>
      <c r="K171" s="16"/>
      <c r="L171" s="33">
        <f t="shared" si="2"/>
        <v>4.1483285435288147E-2</v>
      </c>
    </row>
    <row r="172" spans="1:12" ht="21.75" customHeight="1" x14ac:dyDescent="0.2">
      <c r="A172" s="103" t="s">
        <v>398</v>
      </c>
      <c r="B172" s="103"/>
      <c r="D172" s="20">
        <v>500000000000</v>
      </c>
      <c r="E172" s="16"/>
      <c r="F172" s="20">
        <v>0</v>
      </c>
      <c r="G172" s="16"/>
      <c r="H172" s="20">
        <v>0</v>
      </c>
      <c r="I172" s="16"/>
      <c r="J172" s="20">
        <v>500000000000</v>
      </c>
      <c r="K172" s="16"/>
      <c r="L172" s="33">
        <f t="shared" si="2"/>
        <v>8.2966570870576295E-2</v>
      </c>
    </row>
    <row r="173" spans="1:12" ht="21.75" customHeight="1" x14ac:dyDescent="0.2">
      <c r="A173" s="103" t="s">
        <v>477</v>
      </c>
      <c r="B173" s="103"/>
      <c r="D173" s="20">
        <v>250000000000</v>
      </c>
      <c r="E173" s="16"/>
      <c r="F173" s="20">
        <v>0</v>
      </c>
      <c r="G173" s="16"/>
      <c r="H173" s="20">
        <v>0</v>
      </c>
      <c r="I173" s="16"/>
      <c r="J173" s="20">
        <v>250000000000</v>
      </c>
      <c r="K173" s="16"/>
      <c r="L173" s="33">
        <f t="shared" si="2"/>
        <v>4.1483285435288147E-2</v>
      </c>
    </row>
    <row r="174" spans="1:12" ht="21.75" customHeight="1" x14ac:dyDescent="0.2">
      <c r="A174" s="103" t="s">
        <v>478</v>
      </c>
      <c r="B174" s="103"/>
      <c r="D174" s="20">
        <v>300000000000</v>
      </c>
      <c r="E174" s="16"/>
      <c r="F174" s="20">
        <v>0</v>
      </c>
      <c r="G174" s="16"/>
      <c r="H174" s="20">
        <v>0</v>
      </c>
      <c r="I174" s="16"/>
      <c r="J174" s="20">
        <v>300000000000</v>
      </c>
      <c r="K174" s="16"/>
      <c r="L174" s="33">
        <f t="shared" si="2"/>
        <v>4.9779942522345771E-2</v>
      </c>
    </row>
    <row r="175" spans="1:12" ht="21.75" customHeight="1" x14ac:dyDescent="0.2">
      <c r="A175" s="103" t="s">
        <v>479</v>
      </c>
      <c r="B175" s="103"/>
      <c r="D175" s="20">
        <v>300000000000</v>
      </c>
      <c r="E175" s="16"/>
      <c r="F175" s="20">
        <v>0</v>
      </c>
      <c r="G175" s="16"/>
      <c r="H175" s="20">
        <v>0</v>
      </c>
      <c r="I175" s="16"/>
      <c r="J175" s="20">
        <v>300000000000</v>
      </c>
      <c r="K175" s="16"/>
      <c r="L175" s="33">
        <f t="shared" si="2"/>
        <v>4.9779942522345771E-2</v>
      </c>
    </row>
    <row r="176" spans="1:12" ht="21.75" customHeight="1" x14ac:dyDescent="0.2">
      <c r="A176" s="103" t="s">
        <v>408</v>
      </c>
      <c r="B176" s="103"/>
      <c r="D176" s="20">
        <v>800000000000</v>
      </c>
      <c r="E176" s="16"/>
      <c r="F176" s="20">
        <v>0</v>
      </c>
      <c r="G176" s="16"/>
      <c r="H176" s="20">
        <v>0</v>
      </c>
      <c r="I176" s="16"/>
      <c r="J176" s="20">
        <v>800000000000</v>
      </c>
      <c r="K176" s="16"/>
      <c r="L176" s="33">
        <f t="shared" si="2"/>
        <v>0.13274651339292207</v>
      </c>
    </row>
    <row r="177" spans="1:12" ht="21.75" customHeight="1" x14ac:dyDescent="0.2">
      <c r="A177" s="103" t="s">
        <v>437</v>
      </c>
      <c r="B177" s="103"/>
      <c r="D177" s="20">
        <v>1700000000000</v>
      </c>
      <c r="E177" s="16"/>
      <c r="F177" s="20">
        <v>0</v>
      </c>
      <c r="G177" s="16"/>
      <c r="H177" s="20">
        <v>0</v>
      </c>
      <c r="I177" s="16"/>
      <c r="J177" s="20">
        <v>1700000000000</v>
      </c>
      <c r="K177" s="16"/>
      <c r="L177" s="33">
        <f t="shared" si="2"/>
        <v>0.28208634095995944</v>
      </c>
    </row>
    <row r="178" spans="1:12" ht="21.75" customHeight="1" x14ac:dyDescent="0.2">
      <c r="A178" s="103" t="s">
        <v>480</v>
      </c>
      <c r="B178" s="103"/>
      <c r="D178" s="20">
        <v>500000000000</v>
      </c>
      <c r="E178" s="16"/>
      <c r="F178" s="20">
        <v>0</v>
      </c>
      <c r="G178" s="16"/>
      <c r="H178" s="20">
        <v>0</v>
      </c>
      <c r="I178" s="16"/>
      <c r="J178" s="20">
        <v>500000000000</v>
      </c>
      <c r="K178" s="16"/>
      <c r="L178" s="33">
        <f t="shared" si="2"/>
        <v>8.2966570870576295E-2</v>
      </c>
    </row>
    <row r="179" spans="1:12" ht="21.75" customHeight="1" x14ac:dyDescent="0.2">
      <c r="A179" s="103" t="s">
        <v>481</v>
      </c>
      <c r="B179" s="103"/>
      <c r="D179" s="20">
        <v>2500000000000</v>
      </c>
      <c r="E179" s="16"/>
      <c r="F179" s="20">
        <v>0</v>
      </c>
      <c r="G179" s="16"/>
      <c r="H179" s="20">
        <v>2500000000000</v>
      </c>
      <c r="I179" s="16"/>
      <c r="J179" s="20">
        <v>0</v>
      </c>
      <c r="K179" s="16"/>
      <c r="L179" s="33">
        <f t="shared" si="2"/>
        <v>0</v>
      </c>
    </row>
    <row r="180" spans="1:12" ht="21.75" customHeight="1" x14ac:dyDescent="0.2">
      <c r="A180" s="103" t="s">
        <v>482</v>
      </c>
      <c r="B180" s="103"/>
      <c r="D180" s="20">
        <v>400000000000</v>
      </c>
      <c r="E180" s="16"/>
      <c r="F180" s="20">
        <v>0</v>
      </c>
      <c r="G180" s="16"/>
      <c r="H180" s="20">
        <v>0</v>
      </c>
      <c r="I180" s="16"/>
      <c r="J180" s="20">
        <v>400000000000</v>
      </c>
      <c r="K180" s="16"/>
      <c r="L180" s="33">
        <f t="shared" si="2"/>
        <v>6.6373256696461033E-2</v>
      </c>
    </row>
    <row r="181" spans="1:12" ht="21.75" customHeight="1" x14ac:dyDescent="0.2">
      <c r="A181" s="103" t="s">
        <v>436</v>
      </c>
      <c r="B181" s="103"/>
      <c r="D181" s="20">
        <v>1450000000000</v>
      </c>
      <c r="E181" s="16"/>
      <c r="F181" s="20">
        <v>0</v>
      </c>
      <c r="G181" s="16"/>
      <c r="H181" s="20">
        <v>0</v>
      </c>
      <c r="I181" s="16"/>
      <c r="J181" s="20">
        <v>1450000000000</v>
      </c>
      <c r="K181" s="16"/>
      <c r="L181" s="33">
        <f t="shared" si="2"/>
        <v>0.24060305552467123</v>
      </c>
    </row>
    <row r="182" spans="1:12" ht="21.75" customHeight="1" x14ac:dyDescent="0.2">
      <c r="A182" s="103" t="s">
        <v>459</v>
      </c>
      <c r="B182" s="103"/>
      <c r="D182" s="20">
        <v>985000000000</v>
      </c>
      <c r="E182" s="16"/>
      <c r="F182" s="20">
        <v>0</v>
      </c>
      <c r="G182" s="16"/>
      <c r="H182" s="20">
        <v>0</v>
      </c>
      <c r="I182" s="16"/>
      <c r="J182" s="20">
        <v>985000000000</v>
      </c>
      <c r="K182" s="16"/>
      <c r="L182" s="33">
        <f t="shared" si="2"/>
        <v>0.16344414461503529</v>
      </c>
    </row>
    <row r="183" spans="1:12" ht="21.75" customHeight="1" x14ac:dyDescent="0.2">
      <c r="A183" s="103" t="s">
        <v>483</v>
      </c>
      <c r="B183" s="103"/>
      <c r="D183" s="20">
        <v>1180000000000</v>
      </c>
      <c r="E183" s="16"/>
      <c r="F183" s="20">
        <v>0</v>
      </c>
      <c r="G183" s="16"/>
      <c r="H183" s="20">
        <v>0</v>
      </c>
      <c r="I183" s="16"/>
      <c r="J183" s="20">
        <v>1180000000000</v>
      </c>
      <c r="K183" s="16"/>
      <c r="L183" s="33">
        <f t="shared" si="2"/>
        <v>0.19580110725456007</v>
      </c>
    </row>
    <row r="184" spans="1:12" ht="21.75" customHeight="1" x14ac:dyDescent="0.2">
      <c r="A184" s="103" t="s">
        <v>484</v>
      </c>
      <c r="B184" s="103"/>
      <c r="D184" s="20">
        <v>2750000000000</v>
      </c>
      <c r="E184" s="16"/>
      <c r="F184" s="20">
        <v>0</v>
      </c>
      <c r="G184" s="16"/>
      <c r="H184" s="20">
        <v>2750000000000</v>
      </c>
      <c r="I184" s="16"/>
      <c r="J184" s="20">
        <v>0</v>
      </c>
      <c r="K184" s="16"/>
      <c r="L184" s="33">
        <f t="shared" si="2"/>
        <v>0</v>
      </c>
    </row>
    <row r="185" spans="1:12" ht="21.75" customHeight="1" x14ac:dyDescent="0.2">
      <c r="A185" s="103" t="s">
        <v>483</v>
      </c>
      <c r="B185" s="103"/>
      <c r="D185" s="20">
        <v>500000000000</v>
      </c>
      <c r="E185" s="16"/>
      <c r="F185" s="20">
        <v>0</v>
      </c>
      <c r="G185" s="16"/>
      <c r="H185" s="20">
        <v>0</v>
      </c>
      <c r="I185" s="16"/>
      <c r="J185" s="20">
        <v>500000000000</v>
      </c>
      <c r="K185" s="16"/>
      <c r="L185" s="33">
        <f t="shared" si="2"/>
        <v>8.2966570870576295E-2</v>
      </c>
    </row>
    <row r="186" spans="1:12" ht="21.75" customHeight="1" x14ac:dyDescent="0.2">
      <c r="A186" s="103" t="s">
        <v>484</v>
      </c>
      <c r="B186" s="103"/>
      <c r="D186" s="20">
        <v>2804000000000</v>
      </c>
      <c r="E186" s="16"/>
      <c r="F186" s="20">
        <v>1250000000000</v>
      </c>
      <c r="G186" s="16"/>
      <c r="H186" s="20">
        <v>4054000000000</v>
      </c>
      <c r="I186" s="16"/>
      <c r="J186" s="20">
        <v>0</v>
      </c>
      <c r="K186" s="16"/>
      <c r="L186" s="33">
        <f t="shared" si="2"/>
        <v>0</v>
      </c>
    </row>
    <row r="187" spans="1:12" ht="21.75" customHeight="1" x14ac:dyDescent="0.2">
      <c r="A187" s="103" t="s">
        <v>485</v>
      </c>
      <c r="B187" s="103"/>
      <c r="D187" s="20">
        <v>2800000000000</v>
      </c>
      <c r="E187" s="16"/>
      <c r="F187" s="20">
        <v>0</v>
      </c>
      <c r="G187" s="16"/>
      <c r="H187" s="20">
        <v>2800000000000</v>
      </c>
      <c r="I187" s="16"/>
      <c r="J187" s="20">
        <v>0</v>
      </c>
      <c r="K187" s="16"/>
      <c r="L187" s="33">
        <f t="shared" si="2"/>
        <v>0</v>
      </c>
    </row>
    <row r="188" spans="1:12" ht="21.75" customHeight="1" x14ac:dyDescent="0.2">
      <c r="A188" s="103" t="s">
        <v>486</v>
      </c>
      <c r="B188" s="103"/>
      <c r="D188" s="20">
        <v>500000000000</v>
      </c>
      <c r="E188" s="16"/>
      <c r="F188" s="20">
        <v>0</v>
      </c>
      <c r="G188" s="16"/>
      <c r="H188" s="20">
        <v>0</v>
      </c>
      <c r="I188" s="16"/>
      <c r="J188" s="20">
        <v>500000000000</v>
      </c>
      <c r="K188" s="16"/>
      <c r="L188" s="33">
        <f t="shared" si="2"/>
        <v>8.2966570870576295E-2</v>
      </c>
    </row>
    <row r="189" spans="1:12" ht="21.75" customHeight="1" x14ac:dyDescent="0.2">
      <c r="A189" s="103" t="s">
        <v>487</v>
      </c>
      <c r="B189" s="103"/>
      <c r="D189" s="20">
        <v>1000000000000</v>
      </c>
      <c r="E189" s="16"/>
      <c r="F189" s="20">
        <v>0</v>
      </c>
      <c r="G189" s="16"/>
      <c r="H189" s="20">
        <v>0</v>
      </c>
      <c r="I189" s="16"/>
      <c r="J189" s="20">
        <v>1000000000000</v>
      </c>
      <c r="K189" s="16"/>
      <c r="L189" s="33">
        <f t="shared" si="2"/>
        <v>0.16593314174115259</v>
      </c>
    </row>
    <row r="190" spans="1:12" ht="21.75" customHeight="1" x14ac:dyDescent="0.2">
      <c r="A190" s="103" t="s">
        <v>488</v>
      </c>
      <c r="B190" s="103"/>
      <c r="D190" s="20">
        <v>1000000000000</v>
      </c>
      <c r="E190" s="16"/>
      <c r="F190" s="20">
        <v>0</v>
      </c>
      <c r="G190" s="16"/>
      <c r="H190" s="20">
        <v>0</v>
      </c>
      <c r="I190" s="16"/>
      <c r="J190" s="20">
        <v>1000000000000</v>
      </c>
      <c r="K190" s="16"/>
      <c r="L190" s="33">
        <f t="shared" si="2"/>
        <v>0.16593314174115259</v>
      </c>
    </row>
    <row r="191" spans="1:12" ht="21.75" customHeight="1" x14ac:dyDescent="0.2">
      <c r="A191" s="103" t="s">
        <v>386</v>
      </c>
      <c r="B191" s="103"/>
      <c r="D191" s="20">
        <v>500000000000</v>
      </c>
      <c r="E191" s="16"/>
      <c r="F191" s="20">
        <v>0</v>
      </c>
      <c r="G191" s="16"/>
      <c r="H191" s="20">
        <v>0</v>
      </c>
      <c r="I191" s="16"/>
      <c r="J191" s="20">
        <v>500000000000</v>
      </c>
      <c r="K191" s="16"/>
      <c r="L191" s="33">
        <f t="shared" si="2"/>
        <v>8.2966570870576295E-2</v>
      </c>
    </row>
    <row r="192" spans="1:12" ht="21.75" customHeight="1" x14ac:dyDescent="0.2">
      <c r="A192" s="103" t="s">
        <v>386</v>
      </c>
      <c r="B192" s="103"/>
      <c r="D192" s="20">
        <v>500000000000</v>
      </c>
      <c r="E192" s="16"/>
      <c r="F192" s="20">
        <v>0</v>
      </c>
      <c r="G192" s="16"/>
      <c r="H192" s="20">
        <v>0</v>
      </c>
      <c r="I192" s="16"/>
      <c r="J192" s="20">
        <v>500000000000</v>
      </c>
      <c r="K192" s="16"/>
      <c r="L192" s="33">
        <f t="shared" si="2"/>
        <v>8.2966570870576295E-2</v>
      </c>
    </row>
    <row r="193" spans="1:12" ht="21.75" customHeight="1" x14ac:dyDescent="0.2">
      <c r="A193" s="103" t="s">
        <v>386</v>
      </c>
      <c r="B193" s="103"/>
      <c r="D193" s="20">
        <v>500000000000</v>
      </c>
      <c r="E193" s="16"/>
      <c r="F193" s="20">
        <v>0</v>
      </c>
      <c r="G193" s="16"/>
      <c r="H193" s="20">
        <v>0</v>
      </c>
      <c r="I193" s="16"/>
      <c r="J193" s="20">
        <v>500000000000</v>
      </c>
      <c r="K193" s="16"/>
      <c r="L193" s="33">
        <f t="shared" si="2"/>
        <v>8.2966570870576295E-2</v>
      </c>
    </row>
    <row r="194" spans="1:12" ht="21.75" customHeight="1" x14ac:dyDescent="0.2">
      <c r="A194" s="103" t="s">
        <v>450</v>
      </c>
      <c r="B194" s="103"/>
      <c r="D194" s="20">
        <v>500000000000</v>
      </c>
      <c r="E194" s="16"/>
      <c r="F194" s="20">
        <v>0</v>
      </c>
      <c r="G194" s="16"/>
      <c r="H194" s="20">
        <v>0</v>
      </c>
      <c r="I194" s="16"/>
      <c r="J194" s="20">
        <v>500000000000</v>
      </c>
      <c r="K194" s="16"/>
      <c r="L194" s="33">
        <f t="shared" si="2"/>
        <v>8.2966570870576295E-2</v>
      </c>
    </row>
    <row r="195" spans="1:12" ht="21.75" customHeight="1" x14ac:dyDescent="0.2">
      <c r="A195" s="103" t="s">
        <v>484</v>
      </c>
      <c r="B195" s="103"/>
      <c r="D195" s="20">
        <v>1439000000000</v>
      </c>
      <c r="E195" s="16"/>
      <c r="F195" s="20">
        <v>0</v>
      </c>
      <c r="G195" s="16"/>
      <c r="H195" s="20">
        <v>1439000000000</v>
      </c>
      <c r="I195" s="16"/>
      <c r="J195" s="20">
        <v>0</v>
      </c>
      <c r="K195" s="16"/>
      <c r="L195" s="33">
        <f t="shared" si="2"/>
        <v>0</v>
      </c>
    </row>
    <row r="196" spans="1:12" ht="21.75" customHeight="1" x14ac:dyDescent="0.2">
      <c r="A196" s="103" t="s">
        <v>484</v>
      </c>
      <c r="B196" s="103"/>
      <c r="D196" s="20">
        <v>3000000000000</v>
      </c>
      <c r="E196" s="16"/>
      <c r="F196" s="20">
        <v>0</v>
      </c>
      <c r="G196" s="16"/>
      <c r="H196" s="20">
        <v>3000000000000</v>
      </c>
      <c r="I196" s="16"/>
      <c r="J196" s="20">
        <v>0</v>
      </c>
      <c r="K196" s="16"/>
      <c r="L196" s="33">
        <f t="shared" si="2"/>
        <v>0</v>
      </c>
    </row>
    <row r="197" spans="1:12" ht="21.75" customHeight="1" x14ac:dyDescent="0.2">
      <c r="A197" s="103" t="s">
        <v>481</v>
      </c>
      <c r="B197" s="103"/>
      <c r="D197" s="20">
        <v>1590000000000</v>
      </c>
      <c r="E197" s="16"/>
      <c r="F197" s="20">
        <v>0</v>
      </c>
      <c r="G197" s="16"/>
      <c r="H197" s="20">
        <v>0</v>
      </c>
      <c r="I197" s="16"/>
      <c r="J197" s="20">
        <v>1590000000000</v>
      </c>
      <c r="K197" s="16"/>
      <c r="L197" s="33">
        <f t="shared" si="2"/>
        <v>0.2638336953684326</v>
      </c>
    </row>
    <row r="198" spans="1:12" ht="21.75" customHeight="1" x14ac:dyDescent="0.2">
      <c r="A198" s="103" t="s">
        <v>489</v>
      </c>
      <c r="B198" s="103"/>
      <c r="D198" s="20">
        <v>400000000000</v>
      </c>
      <c r="E198" s="16"/>
      <c r="F198" s="20">
        <v>0</v>
      </c>
      <c r="G198" s="16"/>
      <c r="H198" s="20">
        <v>0</v>
      </c>
      <c r="I198" s="16"/>
      <c r="J198" s="20">
        <v>400000000000</v>
      </c>
      <c r="K198" s="16"/>
      <c r="L198" s="33">
        <f t="shared" si="2"/>
        <v>6.6373256696461033E-2</v>
      </c>
    </row>
    <row r="199" spans="1:12" ht="21.75" customHeight="1" x14ac:dyDescent="0.2">
      <c r="A199" s="103" t="s">
        <v>468</v>
      </c>
      <c r="B199" s="103"/>
      <c r="D199" s="20">
        <v>500000000000</v>
      </c>
      <c r="E199" s="16"/>
      <c r="F199" s="20">
        <v>0</v>
      </c>
      <c r="G199" s="16"/>
      <c r="H199" s="20">
        <v>200000000000</v>
      </c>
      <c r="I199" s="16"/>
      <c r="J199" s="20">
        <v>300000000000</v>
      </c>
      <c r="K199" s="16"/>
      <c r="L199" s="33">
        <f t="shared" si="2"/>
        <v>4.9779942522345771E-2</v>
      </c>
    </row>
    <row r="200" spans="1:12" ht="21.75" customHeight="1" x14ac:dyDescent="0.2">
      <c r="A200" s="103" t="s">
        <v>490</v>
      </c>
      <c r="B200" s="103"/>
      <c r="D200" s="20">
        <v>300000000000</v>
      </c>
      <c r="E200" s="16"/>
      <c r="F200" s="20">
        <v>0</v>
      </c>
      <c r="G200" s="16"/>
      <c r="H200" s="20">
        <v>0</v>
      </c>
      <c r="I200" s="16"/>
      <c r="J200" s="20">
        <v>300000000000</v>
      </c>
      <c r="K200" s="16"/>
      <c r="L200" s="33">
        <f t="shared" si="2"/>
        <v>4.9779942522345771E-2</v>
      </c>
    </row>
    <row r="201" spans="1:12" ht="21.75" customHeight="1" x14ac:dyDescent="0.2">
      <c r="A201" s="103" t="s">
        <v>491</v>
      </c>
      <c r="B201" s="103"/>
      <c r="D201" s="20">
        <v>1000000000000</v>
      </c>
      <c r="E201" s="16"/>
      <c r="F201" s="20">
        <v>0</v>
      </c>
      <c r="G201" s="16"/>
      <c r="H201" s="20">
        <v>0</v>
      </c>
      <c r="I201" s="16"/>
      <c r="J201" s="20">
        <v>1000000000000</v>
      </c>
      <c r="K201" s="16"/>
      <c r="L201" s="33">
        <f t="shared" si="2"/>
        <v>0.16593314174115259</v>
      </c>
    </row>
    <row r="202" spans="1:12" ht="21.75" customHeight="1" x14ac:dyDescent="0.2">
      <c r="A202" s="103" t="s">
        <v>492</v>
      </c>
      <c r="B202" s="103"/>
      <c r="D202" s="20">
        <v>500000000000</v>
      </c>
      <c r="E202" s="16"/>
      <c r="F202" s="20">
        <v>0</v>
      </c>
      <c r="G202" s="16"/>
      <c r="H202" s="20">
        <v>0</v>
      </c>
      <c r="I202" s="16"/>
      <c r="J202" s="20">
        <v>500000000000</v>
      </c>
      <c r="K202" s="16"/>
      <c r="L202" s="33">
        <f t="shared" ref="L202:L243" si="3">J202/602652363178870*100</f>
        <v>8.2966570870576295E-2</v>
      </c>
    </row>
    <row r="203" spans="1:12" ht="21.75" customHeight="1" x14ac:dyDescent="0.2">
      <c r="A203" s="103" t="s">
        <v>493</v>
      </c>
      <c r="B203" s="103"/>
      <c r="D203" s="20">
        <v>1500000000000</v>
      </c>
      <c r="E203" s="16"/>
      <c r="F203" s="20">
        <v>0</v>
      </c>
      <c r="G203" s="16"/>
      <c r="H203" s="20">
        <v>0</v>
      </c>
      <c r="I203" s="16"/>
      <c r="J203" s="20">
        <v>1500000000000</v>
      </c>
      <c r="K203" s="16"/>
      <c r="L203" s="33">
        <f t="shared" si="3"/>
        <v>0.24889971261172886</v>
      </c>
    </row>
    <row r="204" spans="1:12" ht="21.75" customHeight="1" x14ac:dyDescent="0.2">
      <c r="A204" s="103" t="s">
        <v>393</v>
      </c>
      <c r="B204" s="103"/>
      <c r="D204" s="20">
        <v>600000000000</v>
      </c>
      <c r="E204" s="16"/>
      <c r="F204" s="20">
        <v>0</v>
      </c>
      <c r="G204" s="16"/>
      <c r="H204" s="20">
        <v>0</v>
      </c>
      <c r="I204" s="16"/>
      <c r="J204" s="20">
        <v>600000000000</v>
      </c>
      <c r="K204" s="16"/>
      <c r="L204" s="33">
        <f t="shared" si="3"/>
        <v>9.9559885044691543E-2</v>
      </c>
    </row>
    <row r="205" spans="1:12" ht="21.75" customHeight="1" x14ac:dyDescent="0.2">
      <c r="A205" s="103" t="s">
        <v>483</v>
      </c>
      <c r="B205" s="103"/>
      <c r="D205" s="20">
        <v>1000000000000</v>
      </c>
      <c r="E205" s="16"/>
      <c r="F205" s="20">
        <v>0</v>
      </c>
      <c r="G205" s="16"/>
      <c r="H205" s="20">
        <v>0</v>
      </c>
      <c r="I205" s="16"/>
      <c r="J205" s="20">
        <v>1000000000000</v>
      </c>
      <c r="K205" s="16"/>
      <c r="L205" s="33">
        <f t="shared" si="3"/>
        <v>0.16593314174115259</v>
      </c>
    </row>
    <row r="206" spans="1:12" ht="21.75" customHeight="1" x14ac:dyDescent="0.2">
      <c r="A206" s="103" t="s">
        <v>452</v>
      </c>
      <c r="B206" s="103"/>
      <c r="D206" s="20">
        <v>1000000000000</v>
      </c>
      <c r="E206" s="16"/>
      <c r="F206" s="20">
        <v>0</v>
      </c>
      <c r="G206" s="16"/>
      <c r="H206" s="20">
        <v>0</v>
      </c>
      <c r="I206" s="16"/>
      <c r="J206" s="20">
        <v>1000000000000</v>
      </c>
      <c r="K206" s="16"/>
      <c r="L206" s="33">
        <f t="shared" si="3"/>
        <v>0.16593314174115259</v>
      </c>
    </row>
    <row r="207" spans="1:12" ht="21.75" customHeight="1" x14ac:dyDescent="0.2">
      <c r="A207" s="103" t="s">
        <v>494</v>
      </c>
      <c r="B207" s="103"/>
      <c r="D207" s="20">
        <v>700000000000</v>
      </c>
      <c r="E207" s="16"/>
      <c r="F207" s="20">
        <v>0</v>
      </c>
      <c r="G207" s="16"/>
      <c r="H207" s="20">
        <v>0</v>
      </c>
      <c r="I207" s="16"/>
      <c r="J207" s="20">
        <v>700000000000</v>
      </c>
      <c r="K207" s="16"/>
      <c r="L207" s="33">
        <f t="shared" si="3"/>
        <v>0.11615319921880682</v>
      </c>
    </row>
    <row r="208" spans="1:12" ht="21.75" customHeight="1" x14ac:dyDescent="0.2">
      <c r="A208" s="103" t="s">
        <v>495</v>
      </c>
      <c r="B208" s="103"/>
      <c r="D208" s="20">
        <v>1000000000000</v>
      </c>
      <c r="E208" s="16"/>
      <c r="F208" s="20">
        <v>0</v>
      </c>
      <c r="G208" s="16"/>
      <c r="H208" s="20">
        <v>0</v>
      </c>
      <c r="I208" s="16"/>
      <c r="J208" s="20">
        <v>1000000000000</v>
      </c>
      <c r="K208" s="16"/>
      <c r="L208" s="33">
        <f t="shared" si="3"/>
        <v>0.16593314174115259</v>
      </c>
    </row>
    <row r="209" spans="1:12" ht="21.75" customHeight="1" x14ac:dyDescent="0.2">
      <c r="A209" s="103" t="s">
        <v>436</v>
      </c>
      <c r="B209" s="103"/>
      <c r="D209" s="20">
        <v>1100000000000</v>
      </c>
      <c r="E209" s="16"/>
      <c r="F209" s="20">
        <v>0</v>
      </c>
      <c r="G209" s="16"/>
      <c r="H209" s="20">
        <v>0</v>
      </c>
      <c r="I209" s="16"/>
      <c r="J209" s="20">
        <v>1100000000000</v>
      </c>
      <c r="K209" s="16"/>
      <c r="L209" s="33">
        <f t="shared" si="3"/>
        <v>0.18252645591526784</v>
      </c>
    </row>
    <row r="210" spans="1:12" ht="21.75" customHeight="1" x14ac:dyDescent="0.2">
      <c r="A210" s="103" t="s">
        <v>496</v>
      </c>
      <c r="B210" s="103"/>
      <c r="D210" s="20">
        <v>1000000000000</v>
      </c>
      <c r="E210" s="16"/>
      <c r="F210" s="20">
        <v>0</v>
      </c>
      <c r="G210" s="16"/>
      <c r="H210" s="20">
        <v>1000000000000</v>
      </c>
      <c r="I210" s="16"/>
      <c r="J210" s="20">
        <v>0</v>
      </c>
      <c r="K210" s="16"/>
      <c r="L210" s="33">
        <f t="shared" si="3"/>
        <v>0</v>
      </c>
    </row>
    <row r="211" spans="1:12" ht="21.75" customHeight="1" x14ac:dyDescent="0.2">
      <c r="A211" s="103" t="s">
        <v>497</v>
      </c>
      <c r="B211" s="103"/>
      <c r="D211" s="20">
        <v>1000000000000</v>
      </c>
      <c r="E211" s="16"/>
      <c r="F211" s="20">
        <v>0</v>
      </c>
      <c r="G211" s="16"/>
      <c r="H211" s="20">
        <v>1000000000000</v>
      </c>
      <c r="I211" s="16"/>
      <c r="J211" s="20">
        <v>0</v>
      </c>
      <c r="K211" s="16"/>
      <c r="L211" s="33">
        <f t="shared" si="3"/>
        <v>0</v>
      </c>
    </row>
    <row r="212" spans="1:12" ht="21.75" customHeight="1" x14ac:dyDescent="0.2">
      <c r="A212" s="103" t="s">
        <v>493</v>
      </c>
      <c r="B212" s="103"/>
      <c r="D212" s="20">
        <v>5500000000000</v>
      </c>
      <c r="E212" s="16"/>
      <c r="F212" s="20">
        <v>0</v>
      </c>
      <c r="G212" s="16"/>
      <c r="H212" s="20">
        <v>3000000000000</v>
      </c>
      <c r="I212" s="16"/>
      <c r="J212" s="20">
        <v>2500000000000</v>
      </c>
      <c r="K212" s="16"/>
      <c r="L212" s="33">
        <f t="shared" si="3"/>
        <v>0.41483285435288147</v>
      </c>
    </row>
    <row r="213" spans="1:12" ht="21.75" customHeight="1" x14ac:dyDescent="0.2">
      <c r="A213" s="103" t="s">
        <v>498</v>
      </c>
      <c r="B213" s="103"/>
      <c r="D213" s="20">
        <v>1000000000000</v>
      </c>
      <c r="E213" s="16"/>
      <c r="F213" s="20">
        <v>0</v>
      </c>
      <c r="G213" s="16"/>
      <c r="H213" s="20">
        <v>1000000000000</v>
      </c>
      <c r="I213" s="16"/>
      <c r="J213" s="20">
        <v>0</v>
      </c>
      <c r="K213" s="16"/>
      <c r="L213" s="33">
        <f t="shared" si="3"/>
        <v>0</v>
      </c>
    </row>
    <row r="214" spans="1:12" ht="21.75" customHeight="1" x14ac:dyDescent="0.2">
      <c r="A214" s="103" t="s">
        <v>496</v>
      </c>
      <c r="B214" s="103"/>
      <c r="D214" s="20">
        <v>1000000000000</v>
      </c>
      <c r="E214" s="16"/>
      <c r="F214" s="20">
        <v>0</v>
      </c>
      <c r="G214" s="16"/>
      <c r="H214" s="20">
        <v>1000000000000</v>
      </c>
      <c r="I214" s="16"/>
      <c r="J214" s="20">
        <v>0</v>
      </c>
      <c r="K214" s="16"/>
      <c r="L214" s="33">
        <f t="shared" si="3"/>
        <v>0</v>
      </c>
    </row>
    <row r="215" spans="1:12" ht="21.75" customHeight="1" x14ac:dyDescent="0.2">
      <c r="A215" s="103" t="s">
        <v>499</v>
      </c>
      <c r="B215" s="103"/>
      <c r="D215" s="20">
        <v>500000000000</v>
      </c>
      <c r="E215" s="16"/>
      <c r="F215" s="20">
        <v>0</v>
      </c>
      <c r="G215" s="16"/>
      <c r="H215" s="20">
        <v>0</v>
      </c>
      <c r="I215" s="16"/>
      <c r="J215" s="20">
        <v>500000000000</v>
      </c>
      <c r="K215" s="16"/>
      <c r="L215" s="33">
        <f t="shared" si="3"/>
        <v>8.2966570870576295E-2</v>
      </c>
    </row>
    <row r="216" spans="1:12" ht="21.75" customHeight="1" x14ac:dyDescent="0.2">
      <c r="A216" s="103" t="s">
        <v>500</v>
      </c>
      <c r="B216" s="103"/>
      <c r="D216" s="20">
        <v>2200000000000</v>
      </c>
      <c r="E216" s="16"/>
      <c r="F216" s="20">
        <v>0</v>
      </c>
      <c r="G216" s="16"/>
      <c r="H216" s="20">
        <v>2200000000000</v>
      </c>
      <c r="I216" s="16"/>
      <c r="J216" s="20">
        <v>0</v>
      </c>
      <c r="K216" s="16"/>
      <c r="L216" s="33">
        <f t="shared" si="3"/>
        <v>0</v>
      </c>
    </row>
    <row r="217" spans="1:12" ht="21.75" customHeight="1" x14ac:dyDescent="0.2">
      <c r="A217" s="103" t="s">
        <v>501</v>
      </c>
      <c r="B217" s="103"/>
      <c r="D217" s="20">
        <v>500000000000</v>
      </c>
      <c r="E217" s="16"/>
      <c r="F217" s="20">
        <v>0</v>
      </c>
      <c r="G217" s="16"/>
      <c r="H217" s="20">
        <v>500000000000</v>
      </c>
      <c r="I217" s="16"/>
      <c r="J217" s="20">
        <v>0</v>
      </c>
      <c r="K217" s="16"/>
      <c r="L217" s="33">
        <f t="shared" si="3"/>
        <v>0</v>
      </c>
    </row>
    <row r="218" spans="1:12" ht="21.75" customHeight="1" x14ac:dyDescent="0.2">
      <c r="A218" s="103" t="s">
        <v>502</v>
      </c>
      <c r="B218" s="103"/>
      <c r="D218" s="20">
        <v>520000000000</v>
      </c>
      <c r="E218" s="16"/>
      <c r="F218" s="20">
        <v>0</v>
      </c>
      <c r="G218" s="16"/>
      <c r="H218" s="20">
        <v>520000000000</v>
      </c>
      <c r="I218" s="16"/>
      <c r="J218" s="20">
        <v>0</v>
      </c>
      <c r="K218" s="16"/>
      <c r="L218" s="33">
        <f t="shared" si="3"/>
        <v>0</v>
      </c>
    </row>
    <row r="219" spans="1:12" ht="21.75" customHeight="1" x14ac:dyDescent="0.2">
      <c r="A219" s="103" t="s">
        <v>436</v>
      </c>
      <c r="B219" s="103"/>
      <c r="D219" s="20">
        <v>1500000000000</v>
      </c>
      <c r="E219" s="16"/>
      <c r="F219" s="20">
        <v>0</v>
      </c>
      <c r="G219" s="16"/>
      <c r="H219" s="20">
        <v>0</v>
      </c>
      <c r="I219" s="16"/>
      <c r="J219" s="20">
        <v>1500000000000</v>
      </c>
      <c r="K219" s="16"/>
      <c r="L219" s="33">
        <f t="shared" si="3"/>
        <v>0.24889971261172886</v>
      </c>
    </row>
    <row r="220" spans="1:12" ht="21.75" customHeight="1" x14ac:dyDescent="0.2">
      <c r="A220" s="103" t="s">
        <v>503</v>
      </c>
      <c r="B220" s="103"/>
      <c r="D220" s="20">
        <v>1500000000000</v>
      </c>
      <c r="E220" s="16"/>
      <c r="F220" s="20">
        <v>0</v>
      </c>
      <c r="G220" s="16"/>
      <c r="H220" s="20">
        <v>1500000000000</v>
      </c>
      <c r="I220" s="16"/>
      <c r="J220" s="20">
        <v>0</v>
      </c>
      <c r="K220" s="16"/>
      <c r="L220" s="33">
        <f t="shared" si="3"/>
        <v>0</v>
      </c>
    </row>
    <row r="221" spans="1:12" ht="21.75" customHeight="1" x14ac:dyDescent="0.2">
      <c r="A221" s="103" t="s">
        <v>504</v>
      </c>
      <c r="B221" s="103"/>
      <c r="D221" s="20">
        <v>1500000000000</v>
      </c>
      <c r="E221" s="16"/>
      <c r="F221" s="20">
        <v>0</v>
      </c>
      <c r="G221" s="16"/>
      <c r="H221" s="20">
        <v>1500000000000</v>
      </c>
      <c r="I221" s="16"/>
      <c r="J221" s="20">
        <v>0</v>
      </c>
      <c r="K221" s="16"/>
      <c r="L221" s="33">
        <f t="shared" si="3"/>
        <v>0</v>
      </c>
    </row>
    <row r="222" spans="1:12" ht="21.75" customHeight="1" x14ac:dyDescent="0.2">
      <c r="A222" s="103" t="s">
        <v>505</v>
      </c>
      <c r="B222" s="103"/>
      <c r="D222" s="20">
        <v>1500000000000</v>
      </c>
      <c r="E222" s="16"/>
      <c r="F222" s="20">
        <v>0</v>
      </c>
      <c r="G222" s="16"/>
      <c r="H222" s="20">
        <v>1500000000000</v>
      </c>
      <c r="I222" s="16"/>
      <c r="J222" s="20">
        <v>0</v>
      </c>
      <c r="K222" s="16"/>
      <c r="L222" s="33">
        <f t="shared" si="3"/>
        <v>0</v>
      </c>
    </row>
    <row r="223" spans="1:12" ht="21.75" customHeight="1" x14ac:dyDescent="0.2">
      <c r="A223" s="103" t="s">
        <v>436</v>
      </c>
      <c r="B223" s="103"/>
      <c r="D223" s="20">
        <v>1250000000000</v>
      </c>
      <c r="E223" s="16"/>
      <c r="F223" s="20">
        <v>0</v>
      </c>
      <c r="G223" s="16"/>
      <c r="H223" s="20">
        <v>0</v>
      </c>
      <c r="I223" s="16"/>
      <c r="J223" s="20">
        <v>1250000000000</v>
      </c>
      <c r="K223" s="16"/>
      <c r="L223" s="33">
        <f t="shared" si="3"/>
        <v>0.20741642717644074</v>
      </c>
    </row>
    <row r="224" spans="1:12" ht="21.75" customHeight="1" x14ac:dyDescent="0.2">
      <c r="A224" s="103" t="s">
        <v>459</v>
      </c>
      <c r="B224" s="103"/>
      <c r="D224" s="20">
        <v>890000000000</v>
      </c>
      <c r="E224" s="16"/>
      <c r="F224" s="20">
        <v>0</v>
      </c>
      <c r="G224" s="16"/>
      <c r="H224" s="20">
        <v>0</v>
      </c>
      <c r="I224" s="16"/>
      <c r="J224" s="20">
        <v>890000000000</v>
      </c>
      <c r="K224" s="16"/>
      <c r="L224" s="33">
        <f t="shared" si="3"/>
        <v>0.14768049614962581</v>
      </c>
    </row>
    <row r="225" spans="1:12" ht="21.75" customHeight="1" x14ac:dyDescent="0.2">
      <c r="A225" s="103" t="s">
        <v>506</v>
      </c>
      <c r="B225" s="103"/>
      <c r="D225" s="20">
        <v>12108918</v>
      </c>
      <c r="E225" s="16"/>
      <c r="F225" s="20">
        <v>1404751957131</v>
      </c>
      <c r="G225" s="16"/>
      <c r="H225" s="20">
        <v>1404701797000</v>
      </c>
      <c r="I225" s="16"/>
      <c r="J225" s="20">
        <v>62269049</v>
      </c>
      <c r="K225" s="16"/>
      <c r="L225" s="33">
        <f t="shared" si="3"/>
        <v>1.0332498933803776E-5</v>
      </c>
    </row>
    <row r="226" spans="1:12" ht="21.75" customHeight="1" x14ac:dyDescent="0.2">
      <c r="A226" s="103" t="s">
        <v>507</v>
      </c>
      <c r="B226" s="103"/>
      <c r="D226" s="20">
        <v>5100000000000</v>
      </c>
      <c r="E226" s="16"/>
      <c r="F226" s="20">
        <v>0</v>
      </c>
      <c r="G226" s="16"/>
      <c r="H226" s="20">
        <v>0</v>
      </c>
      <c r="I226" s="16"/>
      <c r="J226" s="20">
        <v>5100000000000</v>
      </c>
      <c r="K226" s="16"/>
      <c r="L226" s="33">
        <f t="shared" si="3"/>
        <v>0.84625902287987809</v>
      </c>
    </row>
    <row r="227" spans="1:12" ht="21.75" customHeight="1" x14ac:dyDescent="0.2">
      <c r="A227" s="103" t="s">
        <v>452</v>
      </c>
      <c r="B227" s="103"/>
      <c r="D227" s="20">
        <v>2500000000000</v>
      </c>
      <c r="E227" s="16"/>
      <c r="F227" s="20">
        <v>0</v>
      </c>
      <c r="G227" s="16"/>
      <c r="H227" s="20">
        <v>0</v>
      </c>
      <c r="I227" s="16"/>
      <c r="J227" s="20">
        <v>2500000000000</v>
      </c>
      <c r="K227" s="16"/>
      <c r="L227" s="33">
        <f t="shared" si="3"/>
        <v>0.41483285435288147</v>
      </c>
    </row>
    <row r="228" spans="1:12" ht="21.75" customHeight="1" x14ac:dyDescent="0.2">
      <c r="A228" s="103" t="s">
        <v>508</v>
      </c>
      <c r="B228" s="103"/>
      <c r="D228" s="20">
        <v>500000000000</v>
      </c>
      <c r="E228" s="16"/>
      <c r="F228" s="20">
        <v>0</v>
      </c>
      <c r="G228" s="16"/>
      <c r="H228" s="20">
        <v>0</v>
      </c>
      <c r="I228" s="16"/>
      <c r="J228" s="20">
        <v>500000000000</v>
      </c>
      <c r="K228" s="16"/>
      <c r="L228" s="33">
        <f t="shared" si="3"/>
        <v>8.2966570870576295E-2</v>
      </c>
    </row>
    <row r="229" spans="1:12" ht="21.75" customHeight="1" x14ac:dyDescent="0.2">
      <c r="A229" s="103" t="s">
        <v>459</v>
      </c>
      <c r="B229" s="103"/>
      <c r="D229" s="20">
        <v>845000000000</v>
      </c>
      <c r="E229" s="16"/>
      <c r="F229" s="20">
        <v>0</v>
      </c>
      <c r="G229" s="16"/>
      <c r="H229" s="20">
        <v>0</v>
      </c>
      <c r="I229" s="16"/>
      <c r="J229" s="20">
        <v>845000000000</v>
      </c>
      <c r="K229" s="16"/>
      <c r="L229" s="33">
        <f t="shared" si="3"/>
        <v>0.14021350477127392</v>
      </c>
    </row>
    <row r="230" spans="1:12" ht="21.75" customHeight="1" x14ac:dyDescent="0.2">
      <c r="A230" s="103" t="s">
        <v>483</v>
      </c>
      <c r="B230" s="103"/>
      <c r="D230" s="20">
        <v>0</v>
      </c>
      <c r="E230" s="16"/>
      <c r="F230" s="20">
        <v>1800000000000</v>
      </c>
      <c r="G230" s="16"/>
      <c r="H230" s="20">
        <v>0</v>
      </c>
      <c r="I230" s="16"/>
      <c r="J230" s="20">
        <v>1800000000000</v>
      </c>
      <c r="K230" s="16"/>
      <c r="L230" s="33">
        <f t="shared" si="3"/>
        <v>0.29867965513407463</v>
      </c>
    </row>
    <row r="231" spans="1:12" ht="21.75" customHeight="1" x14ac:dyDescent="0.2">
      <c r="A231" s="103" t="s">
        <v>509</v>
      </c>
      <c r="B231" s="103"/>
      <c r="D231" s="20">
        <v>0</v>
      </c>
      <c r="E231" s="16"/>
      <c r="F231" s="20">
        <v>1000000000000</v>
      </c>
      <c r="G231" s="16"/>
      <c r="H231" s="20">
        <v>0</v>
      </c>
      <c r="I231" s="16"/>
      <c r="J231" s="20">
        <v>1000000000000</v>
      </c>
      <c r="K231" s="16"/>
      <c r="L231" s="33">
        <f t="shared" si="3"/>
        <v>0.16593314174115259</v>
      </c>
    </row>
    <row r="232" spans="1:12" ht="21.75" customHeight="1" x14ac:dyDescent="0.2">
      <c r="A232" s="103" t="s">
        <v>459</v>
      </c>
      <c r="B232" s="103"/>
      <c r="D232" s="20">
        <v>0</v>
      </c>
      <c r="E232" s="16"/>
      <c r="F232" s="20">
        <v>2100000000000</v>
      </c>
      <c r="G232" s="16"/>
      <c r="H232" s="20">
        <v>0</v>
      </c>
      <c r="I232" s="16"/>
      <c r="J232" s="20">
        <v>2100000000000</v>
      </c>
      <c r="K232" s="16"/>
      <c r="L232" s="33">
        <f t="shared" si="3"/>
        <v>0.34845959765642043</v>
      </c>
    </row>
    <row r="233" spans="1:12" ht="21.75" customHeight="1" x14ac:dyDescent="0.2">
      <c r="A233" s="103" t="s">
        <v>493</v>
      </c>
      <c r="B233" s="103"/>
      <c r="D233" s="20">
        <v>0</v>
      </c>
      <c r="E233" s="16"/>
      <c r="F233" s="20">
        <v>1300000000000</v>
      </c>
      <c r="G233" s="16"/>
      <c r="H233" s="20">
        <v>0</v>
      </c>
      <c r="I233" s="16"/>
      <c r="J233" s="20">
        <v>1300000000000</v>
      </c>
      <c r="K233" s="16"/>
      <c r="L233" s="33">
        <f t="shared" si="3"/>
        <v>0.21571308426349836</v>
      </c>
    </row>
    <row r="234" spans="1:12" ht="21.75" customHeight="1" x14ac:dyDescent="0.2">
      <c r="A234" s="103" t="s">
        <v>484</v>
      </c>
      <c r="B234" s="103"/>
      <c r="D234" s="20">
        <v>0</v>
      </c>
      <c r="E234" s="16"/>
      <c r="F234" s="20">
        <v>2000000000000</v>
      </c>
      <c r="G234" s="16"/>
      <c r="H234" s="20">
        <v>0</v>
      </c>
      <c r="I234" s="16"/>
      <c r="J234" s="20">
        <v>2000000000000</v>
      </c>
      <c r="K234" s="16"/>
      <c r="L234" s="33">
        <f t="shared" si="3"/>
        <v>0.33186628348230518</v>
      </c>
    </row>
    <row r="235" spans="1:12" ht="21.75" customHeight="1" x14ac:dyDescent="0.2">
      <c r="A235" s="103" t="s">
        <v>500</v>
      </c>
      <c r="B235" s="103"/>
      <c r="D235" s="20">
        <v>0</v>
      </c>
      <c r="E235" s="16"/>
      <c r="F235" s="20">
        <v>800000000000</v>
      </c>
      <c r="G235" s="16"/>
      <c r="H235" s="20">
        <v>0</v>
      </c>
      <c r="I235" s="16"/>
      <c r="J235" s="20">
        <v>800000000000</v>
      </c>
      <c r="K235" s="16"/>
      <c r="L235" s="33">
        <f t="shared" si="3"/>
        <v>0.13274651339292207</v>
      </c>
    </row>
    <row r="236" spans="1:12" ht="21.75" customHeight="1" x14ac:dyDescent="0.2">
      <c r="A236" s="103" t="s">
        <v>484</v>
      </c>
      <c r="B236" s="103"/>
      <c r="D236" s="20">
        <v>0</v>
      </c>
      <c r="E236" s="16"/>
      <c r="F236" s="20">
        <v>9537000000000</v>
      </c>
      <c r="G236" s="16"/>
      <c r="H236" s="20">
        <v>0</v>
      </c>
      <c r="I236" s="16"/>
      <c r="J236" s="20">
        <v>9537000000000</v>
      </c>
      <c r="K236" s="16"/>
      <c r="L236" s="33">
        <f t="shared" si="3"/>
        <v>1.5825043727853723</v>
      </c>
    </row>
    <row r="237" spans="1:12" ht="21.75" customHeight="1" x14ac:dyDescent="0.2">
      <c r="A237" s="103" t="s">
        <v>452</v>
      </c>
      <c r="B237" s="103"/>
      <c r="D237" s="20">
        <v>0</v>
      </c>
      <c r="E237" s="16"/>
      <c r="F237" s="20">
        <v>1500000000000</v>
      </c>
      <c r="G237" s="16"/>
      <c r="H237" s="20">
        <v>0</v>
      </c>
      <c r="I237" s="16"/>
      <c r="J237" s="20">
        <v>1500000000000</v>
      </c>
      <c r="K237" s="16"/>
      <c r="L237" s="33">
        <f t="shared" si="3"/>
        <v>0.24889971261172886</v>
      </c>
    </row>
    <row r="238" spans="1:12" ht="21.75" customHeight="1" x14ac:dyDescent="0.2">
      <c r="A238" s="103" t="s">
        <v>459</v>
      </c>
      <c r="B238" s="103"/>
      <c r="D238" s="20">
        <v>0</v>
      </c>
      <c r="E238" s="16"/>
      <c r="F238" s="20">
        <v>2000000000000</v>
      </c>
      <c r="G238" s="16"/>
      <c r="H238" s="20">
        <v>0</v>
      </c>
      <c r="I238" s="16"/>
      <c r="J238" s="20">
        <v>2000000000000</v>
      </c>
      <c r="K238" s="16"/>
      <c r="L238" s="33">
        <f t="shared" si="3"/>
        <v>0.33186628348230518</v>
      </c>
    </row>
    <row r="239" spans="1:12" ht="21.75" customHeight="1" x14ac:dyDescent="0.2">
      <c r="A239" s="103" t="s">
        <v>500</v>
      </c>
      <c r="B239" s="103"/>
      <c r="D239" s="20">
        <v>0</v>
      </c>
      <c r="E239" s="16"/>
      <c r="F239" s="20">
        <v>1600000000000</v>
      </c>
      <c r="G239" s="16"/>
      <c r="H239" s="20">
        <v>0</v>
      </c>
      <c r="I239" s="16"/>
      <c r="J239" s="20">
        <v>1600000000000</v>
      </c>
      <c r="K239" s="16"/>
      <c r="L239" s="33">
        <f t="shared" si="3"/>
        <v>0.26549302678584413</v>
      </c>
    </row>
    <row r="240" spans="1:12" ht="21.75" customHeight="1" x14ac:dyDescent="0.2">
      <c r="A240" s="103" t="s">
        <v>436</v>
      </c>
      <c r="B240" s="103"/>
      <c r="D240" s="20">
        <v>0</v>
      </c>
      <c r="E240" s="16"/>
      <c r="F240" s="20">
        <v>600000000000</v>
      </c>
      <c r="G240" s="16"/>
      <c r="H240" s="20">
        <v>0</v>
      </c>
      <c r="I240" s="16"/>
      <c r="J240" s="20">
        <v>600000000000</v>
      </c>
      <c r="K240" s="16"/>
      <c r="L240" s="33">
        <f t="shared" si="3"/>
        <v>9.9559885044691543E-2</v>
      </c>
    </row>
    <row r="241" spans="1:12" ht="21.75" customHeight="1" x14ac:dyDescent="0.2">
      <c r="A241" s="103" t="s">
        <v>510</v>
      </c>
      <c r="B241" s="103"/>
      <c r="D241" s="20">
        <v>0</v>
      </c>
      <c r="E241" s="16"/>
      <c r="F241" s="20">
        <v>1150000000000</v>
      </c>
      <c r="G241" s="16"/>
      <c r="H241" s="20">
        <v>0</v>
      </c>
      <c r="I241" s="16"/>
      <c r="J241" s="20">
        <v>1150000000000</v>
      </c>
      <c r="K241" s="16"/>
      <c r="L241" s="33">
        <f t="shared" si="3"/>
        <v>0.19082311300232549</v>
      </c>
    </row>
    <row r="242" spans="1:12" ht="21.75" customHeight="1" x14ac:dyDescent="0.2">
      <c r="A242" s="103" t="s">
        <v>493</v>
      </c>
      <c r="B242" s="103"/>
      <c r="D242" s="20">
        <v>0</v>
      </c>
      <c r="E242" s="16"/>
      <c r="F242" s="20">
        <v>4500000000000</v>
      </c>
      <c r="G242" s="16"/>
      <c r="H242" s="20">
        <v>0</v>
      </c>
      <c r="I242" s="16"/>
      <c r="J242" s="20">
        <v>4500000000000</v>
      </c>
      <c r="K242" s="16"/>
      <c r="L242" s="33">
        <f t="shared" si="3"/>
        <v>0.7466991378351866</v>
      </c>
    </row>
    <row r="243" spans="1:12" ht="21.75" customHeight="1" x14ac:dyDescent="0.2">
      <c r="A243" s="105" t="s">
        <v>483</v>
      </c>
      <c r="B243" s="105"/>
      <c r="D243" s="22">
        <v>0</v>
      </c>
      <c r="E243" s="16"/>
      <c r="F243" s="22">
        <v>1110000000000</v>
      </c>
      <c r="G243" s="16"/>
      <c r="H243" s="22">
        <v>0</v>
      </c>
      <c r="I243" s="16"/>
      <c r="J243" s="22">
        <v>1110000000000</v>
      </c>
      <c r="K243" s="16"/>
      <c r="L243" s="33">
        <f t="shared" si="3"/>
        <v>0.18418578733267937</v>
      </c>
    </row>
    <row r="244" spans="1:12" ht="21.75" customHeight="1" x14ac:dyDescent="0.2">
      <c r="A244" s="106" t="s">
        <v>65</v>
      </c>
      <c r="B244" s="106"/>
      <c r="D244" s="24">
        <v>191114120746682</v>
      </c>
      <c r="E244" s="16"/>
      <c r="F244" s="24">
        <v>281703259611795</v>
      </c>
      <c r="G244" s="16"/>
      <c r="H244" s="24">
        <v>286148928287491</v>
      </c>
      <c r="I244" s="16"/>
      <c r="J244" s="24">
        <v>186668452070986</v>
      </c>
      <c r="K244" s="16"/>
      <c r="L244" s="25">
        <f>SUM(L9:L243)</f>
        <v>30.97448271609646</v>
      </c>
    </row>
  </sheetData>
  <mergeCells count="243">
    <mergeCell ref="A1:L1"/>
    <mergeCell ref="A2:L2"/>
    <mergeCell ref="A3:L3"/>
    <mergeCell ref="B5:L5"/>
    <mergeCell ref="F6:H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A120:B120"/>
    <mergeCell ref="A121:B121"/>
    <mergeCell ref="A122:B122"/>
    <mergeCell ref="A123:B123"/>
    <mergeCell ref="A124:B124"/>
    <mergeCell ref="A125:B125"/>
    <mergeCell ref="A126:B126"/>
    <mergeCell ref="A127:B127"/>
    <mergeCell ref="A128:B128"/>
    <mergeCell ref="A129:B129"/>
    <mergeCell ref="A130:B130"/>
    <mergeCell ref="A131:B131"/>
    <mergeCell ref="A132:B132"/>
    <mergeCell ref="A133:B133"/>
    <mergeCell ref="A134:B134"/>
    <mergeCell ref="A135:B135"/>
    <mergeCell ref="A136:B136"/>
    <mergeCell ref="A137:B137"/>
    <mergeCell ref="A138:B138"/>
    <mergeCell ref="A139:B139"/>
    <mergeCell ref="A140:B140"/>
    <mergeCell ref="A141:B141"/>
    <mergeCell ref="A142:B142"/>
    <mergeCell ref="A143:B143"/>
    <mergeCell ref="A144:B144"/>
    <mergeCell ref="A145:B145"/>
    <mergeCell ref="A146:B146"/>
    <mergeCell ref="A147:B147"/>
    <mergeCell ref="A148:B148"/>
    <mergeCell ref="A149:B149"/>
    <mergeCell ref="A150:B150"/>
    <mergeCell ref="A151:B151"/>
    <mergeCell ref="A152:B152"/>
    <mergeCell ref="A153:B153"/>
    <mergeCell ref="A154:B154"/>
    <mergeCell ref="A155:B155"/>
    <mergeCell ref="A156:B156"/>
    <mergeCell ref="A157:B157"/>
    <mergeCell ref="A158:B158"/>
    <mergeCell ref="A159:B159"/>
    <mergeCell ref="A160:B160"/>
    <mergeCell ref="A161:B161"/>
    <mergeCell ref="A162:B162"/>
    <mergeCell ref="A163:B163"/>
    <mergeCell ref="A164:B164"/>
    <mergeCell ref="A165:B165"/>
    <mergeCell ref="A166:B166"/>
    <mergeCell ref="A167:B167"/>
    <mergeCell ref="A168:B168"/>
    <mergeCell ref="A169:B169"/>
    <mergeCell ref="A170:B170"/>
    <mergeCell ref="A171:B171"/>
    <mergeCell ref="A172:B172"/>
    <mergeCell ref="A173:B173"/>
    <mergeCell ref="A174:B174"/>
    <mergeCell ref="A175:B175"/>
    <mergeCell ref="A176:B176"/>
    <mergeCell ref="A177:B177"/>
    <mergeCell ref="A178:B178"/>
    <mergeCell ref="A179:B179"/>
    <mergeCell ref="A180:B180"/>
    <mergeCell ref="A181:B181"/>
    <mergeCell ref="A182:B182"/>
    <mergeCell ref="A183:B183"/>
    <mergeCell ref="A184:B184"/>
    <mergeCell ref="A185:B185"/>
    <mergeCell ref="A186:B186"/>
    <mergeCell ref="A187:B187"/>
    <mergeCell ref="A188:B188"/>
    <mergeCell ref="A189:B189"/>
    <mergeCell ref="A190:B190"/>
    <mergeCell ref="A191:B191"/>
    <mergeCell ref="A192:B192"/>
    <mergeCell ref="A193:B193"/>
    <mergeCell ref="A194:B194"/>
    <mergeCell ref="A195:B195"/>
    <mergeCell ref="A196:B196"/>
    <mergeCell ref="A197:B197"/>
    <mergeCell ref="A198:B198"/>
    <mergeCell ref="A199:B199"/>
    <mergeCell ref="A200:B200"/>
    <mergeCell ref="A201:B201"/>
    <mergeCell ref="A202:B202"/>
    <mergeCell ref="A203:B203"/>
    <mergeCell ref="A204:B204"/>
    <mergeCell ref="A205:B205"/>
    <mergeCell ref="A206:B206"/>
    <mergeCell ref="A207:B207"/>
    <mergeCell ref="A208:B208"/>
    <mergeCell ref="A209:B209"/>
    <mergeCell ref="A225:B225"/>
    <mergeCell ref="A226:B226"/>
    <mergeCell ref="A227:B227"/>
    <mergeCell ref="A210:B210"/>
    <mergeCell ref="A211:B211"/>
    <mergeCell ref="A212:B212"/>
    <mergeCell ref="A213:B213"/>
    <mergeCell ref="A214:B214"/>
    <mergeCell ref="A215:B215"/>
    <mergeCell ref="A216:B216"/>
    <mergeCell ref="A217:B217"/>
    <mergeCell ref="A218:B218"/>
    <mergeCell ref="A237:B237"/>
    <mergeCell ref="A238:B238"/>
    <mergeCell ref="A239:B239"/>
    <mergeCell ref="A240:B240"/>
    <mergeCell ref="A241:B241"/>
    <mergeCell ref="A242:B242"/>
    <mergeCell ref="A243:B243"/>
    <mergeCell ref="A244:B244"/>
    <mergeCell ref="J6:L6"/>
    <mergeCell ref="A228:B228"/>
    <mergeCell ref="A229:B229"/>
    <mergeCell ref="A230:B230"/>
    <mergeCell ref="A231:B231"/>
    <mergeCell ref="A232:B232"/>
    <mergeCell ref="A233:B233"/>
    <mergeCell ref="A234:B234"/>
    <mergeCell ref="A235:B235"/>
    <mergeCell ref="A236:B236"/>
    <mergeCell ref="A219:B219"/>
    <mergeCell ref="A220:B220"/>
    <mergeCell ref="A221:B221"/>
    <mergeCell ref="A222:B222"/>
    <mergeCell ref="A223:B223"/>
    <mergeCell ref="A224:B224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19"/>
  <sheetViews>
    <sheetView rightToLeft="1" workbookViewId="0">
      <selection activeCell="R8" sqref="O8:R21"/>
    </sheetView>
  </sheetViews>
  <sheetFormatPr defaultRowHeight="18.75" x14ac:dyDescent="0.2"/>
  <cols>
    <col min="1" max="1" width="2.5703125" customWidth="1"/>
    <col min="2" max="2" width="47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5" max="15" width="14.85546875" bestFit="1" customWidth="1"/>
    <col min="18" max="18" width="18.85546875" style="20" bestFit="1" customWidth="1"/>
  </cols>
  <sheetData>
    <row r="1" spans="1:12" ht="29.1" customHeight="1" x14ac:dyDescent="0.2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2" ht="21.75" customHeight="1" x14ac:dyDescent="0.2">
      <c r="A2" s="111" t="s">
        <v>511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2" ht="21.75" customHeight="1" x14ac:dyDescent="0.2">
      <c r="A3" s="111" t="s">
        <v>2</v>
      </c>
      <c r="B3" s="111"/>
      <c r="C3" s="111"/>
      <c r="D3" s="111"/>
      <c r="E3" s="111"/>
      <c r="F3" s="111"/>
      <c r="G3" s="111"/>
      <c r="H3" s="111"/>
      <c r="I3" s="111"/>
      <c r="J3" s="111"/>
    </row>
    <row r="4" spans="1:12" ht="14.45" customHeight="1" x14ac:dyDescent="0.2"/>
    <row r="5" spans="1:12" ht="29.1" customHeight="1" x14ac:dyDescent="0.2">
      <c r="A5" s="1" t="s">
        <v>512</v>
      </c>
      <c r="B5" s="112" t="s">
        <v>513</v>
      </c>
      <c r="C5" s="112"/>
      <c r="D5" s="112"/>
      <c r="E5" s="112"/>
      <c r="F5" s="112"/>
      <c r="G5" s="112"/>
      <c r="H5" s="112"/>
      <c r="I5" s="112"/>
      <c r="J5" s="112"/>
    </row>
    <row r="6" spans="1:12" ht="14.45" customHeight="1" x14ac:dyDescent="0.2"/>
    <row r="7" spans="1:12" ht="14.45" customHeight="1" x14ac:dyDescent="0.2">
      <c r="A7" s="108" t="s">
        <v>514</v>
      </c>
      <c r="B7" s="108"/>
      <c r="D7" s="2" t="s">
        <v>515</v>
      </c>
      <c r="F7" s="2" t="s">
        <v>360</v>
      </c>
      <c r="H7" s="2" t="s">
        <v>516</v>
      </c>
      <c r="J7" s="2" t="s">
        <v>517</v>
      </c>
    </row>
    <row r="8" spans="1:12" ht="21.75" customHeight="1" x14ac:dyDescent="0.2">
      <c r="A8" s="109" t="s">
        <v>518</v>
      </c>
      <c r="B8" s="109"/>
      <c r="D8" s="28" t="s">
        <v>519</v>
      </c>
      <c r="E8" s="16"/>
      <c r="F8" s="18">
        <f>'درآمد سرمایه گذاری در سهام'!I74</f>
        <v>15813786965</v>
      </c>
      <c r="G8" s="16"/>
      <c r="H8" s="19">
        <v>-9.4</v>
      </c>
      <c r="I8" s="16"/>
      <c r="J8" s="19">
        <v>-0.2</v>
      </c>
      <c r="K8" s="16"/>
      <c r="L8" s="16"/>
    </row>
    <row r="9" spans="1:12" ht="21.75" customHeight="1" x14ac:dyDescent="0.2">
      <c r="A9" s="103" t="s">
        <v>520</v>
      </c>
      <c r="B9" s="103"/>
      <c r="D9" s="29" t="s">
        <v>521</v>
      </c>
      <c r="E9" s="16"/>
      <c r="F9" s="20">
        <f>'درآمد سرمایه گذاری در صندوق'!J32</f>
        <v>31157373170</v>
      </c>
      <c r="G9" s="16"/>
      <c r="H9" s="21">
        <v>-3.41</v>
      </c>
      <c r="I9" s="16"/>
      <c r="J9" s="21">
        <v>-7.0000000000000007E-2</v>
      </c>
      <c r="K9" s="16"/>
      <c r="L9" s="16"/>
    </row>
    <row r="10" spans="1:12" ht="21.75" customHeight="1" x14ac:dyDescent="0.2">
      <c r="A10" s="103" t="s">
        <v>522</v>
      </c>
      <c r="B10" s="103"/>
      <c r="D10" s="29" t="s">
        <v>523</v>
      </c>
      <c r="E10" s="16"/>
      <c r="F10" s="20">
        <f>'درآمد سرمایه گذاری در اوراق به'!I141</f>
        <v>8070919149365</v>
      </c>
      <c r="G10" s="16"/>
      <c r="H10" s="21">
        <v>54.58</v>
      </c>
      <c r="I10" s="16"/>
      <c r="J10" s="21">
        <v>1.1399999999999999</v>
      </c>
      <c r="K10" s="16"/>
      <c r="L10" s="16"/>
    </row>
    <row r="11" spans="1:12" ht="21.75" customHeight="1" x14ac:dyDescent="0.2">
      <c r="A11" s="103" t="s">
        <v>524</v>
      </c>
      <c r="B11" s="103"/>
      <c r="D11" s="29" t="s">
        <v>525</v>
      </c>
      <c r="E11" s="16"/>
      <c r="F11" s="20">
        <f>'سود سپرده بانکی'!G635</f>
        <v>4508758514849</v>
      </c>
      <c r="G11" s="16"/>
      <c r="H11" s="21">
        <v>35.69</v>
      </c>
      <c r="I11" s="16"/>
      <c r="J11" s="21">
        <v>0.75</v>
      </c>
      <c r="K11" s="16"/>
      <c r="L11" s="16"/>
    </row>
    <row r="12" spans="1:12" ht="21.75" customHeight="1" x14ac:dyDescent="0.2">
      <c r="A12" s="105" t="s">
        <v>526</v>
      </c>
      <c r="B12" s="105"/>
      <c r="D12" s="30" t="s">
        <v>527</v>
      </c>
      <c r="E12" s="16"/>
      <c r="F12" s="22">
        <f>'سایر درآمدها'!D11</f>
        <v>720958482</v>
      </c>
      <c r="G12" s="16"/>
      <c r="H12" s="23">
        <v>0.65</v>
      </c>
      <c r="I12" s="16"/>
      <c r="J12" s="23">
        <v>0.01</v>
      </c>
      <c r="K12" s="16"/>
      <c r="L12" s="16"/>
    </row>
    <row r="13" spans="1:12" ht="21.75" customHeight="1" x14ac:dyDescent="0.2">
      <c r="A13" s="106" t="s">
        <v>65</v>
      </c>
      <c r="B13" s="106"/>
      <c r="D13" s="24"/>
      <c r="E13" s="16"/>
      <c r="F13" s="24">
        <f>SUM(F8:F12)</f>
        <v>12627369782831</v>
      </c>
      <c r="G13" s="16"/>
      <c r="H13" s="25">
        <v>78.11</v>
      </c>
      <c r="I13" s="16"/>
      <c r="J13" s="25">
        <v>1.63</v>
      </c>
      <c r="K13" s="16"/>
      <c r="L13" s="16"/>
    </row>
    <row r="14" spans="1:12" x14ac:dyDescent="0.2">
      <c r="D14" s="16"/>
      <c r="E14" s="16"/>
      <c r="F14" s="16"/>
      <c r="G14" s="16"/>
      <c r="H14" s="16"/>
      <c r="I14" s="16"/>
      <c r="J14" s="16"/>
      <c r="K14" s="16"/>
      <c r="L14" s="16"/>
    </row>
    <row r="15" spans="1:12" x14ac:dyDescent="0.2">
      <c r="D15" s="16"/>
      <c r="E15" s="16"/>
      <c r="F15" s="16"/>
      <c r="G15" s="16"/>
      <c r="H15" s="16"/>
      <c r="I15" s="16"/>
      <c r="J15" s="16"/>
      <c r="K15" s="16"/>
      <c r="L15" s="16"/>
    </row>
    <row r="16" spans="1:12" x14ac:dyDescent="0.2">
      <c r="D16" s="16"/>
      <c r="E16" s="16"/>
      <c r="F16" s="16"/>
      <c r="G16" s="16"/>
      <c r="H16" s="16"/>
      <c r="I16" s="16"/>
      <c r="J16" s="16"/>
      <c r="K16" s="16"/>
      <c r="L16" s="16"/>
    </row>
    <row r="17" spans="4:15" x14ac:dyDescent="0.2">
      <c r="D17" s="16"/>
      <c r="E17" s="16"/>
      <c r="F17" s="16"/>
      <c r="G17" s="16"/>
      <c r="H17" s="16"/>
      <c r="I17" s="16"/>
      <c r="J17" s="16"/>
      <c r="K17" s="16"/>
      <c r="L17" s="16"/>
    </row>
    <row r="19" spans="4:15" x14ac:dyDescent="0.2">
      <c r="O19" s="31"/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80"/>
  <sheetViews>
    <sheetView rightToLeft="1" workbookViewId="0">
      <selection activeCell="O74" sqref="O74"/>
    </sheetView>
  </sheetViews>
  <sheetFormatPr defaultRowHeight="18.75" x14ac:dyDescent="0.2"/>
  <cols>
    <col min="1" max="1" width="29.85546875" bestFit="1" customWidth="1"/>
    <col min="2" max="2" width="1.28515625" customWidth="1"/>
    <col min="3" max="3" width="16" bestFit="1" customWidth="1"/>
    <col min="4" max="4" width="1.28515625" customWidth="1"/>
    <col min="5" max="5" width="17" bestFit="1" customWidth="1"/>
    <col min="6" max="6" width="1.28515625" customWidth="1"/>
    <col min="7" max="7" width="18.5703125" bestFit="1" customWidth="1"/>
    <col min="8" max="8" width="1.28515625" customWidth="1"/>
    <col min="9" max="9" width="18.7109375" bestFit="1" customWidth="1"/>
    <col min="10" max="10" width="1.28515625" customWidth="1"/>
    <col min="11" max="11" width="17.28515625" bestFit="1" customWidth="1"/>
    <col min="12" max="12" width="1.28515625" customWidth="1"/>
    <col min="13" max="13" width="17.7109375" bestFit="1" customWidth="1"/>
    <col min="14" max="14" width="1.28515625" customWidth="1"/>
    <col min="15" max="15" width="18.5703125" bestFit="1" customWidth="1"/>
    <col min="16" max="16" width="1.28515625" customWidth="1"/>
    <col min="17" max="17" width="16.85546875" bestFit="1" customWidth="1"/>
    <col min="18" max="18" width="1.28515625" customWidth="1"/>
    <col min="19" max="19" width="18.7109375" bestFit="1" customWidth="1"/>
    <col min="20" max="20" width="1.28515625" customWidth="1"/>
    <col min="21" max="21" width="17.28515625" bestFit="1" customWidth="1"/>
    <col min="22" max="22" width="0.28515625" customWidth="1"/>
    <col min="23" max="23" width="21.85546875" style="7" bestFit="1" customWidth="1"/>
    <col min="24" max="24" width="16.85546875" style="20" bestFit="1" customWidth="1"/>
  </cols>
  <sheetData>
    <row r="1" spans="1:24" ht="29.1" customHeight="1" x14ac:dyDescent="0.2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</row>
    <row r="2" spans="1:24" ht="21.75" customHeight="1" x14ac:dyDescent="0.2">
      <c r="A2" s="111" t="s">
        <v>511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</row>
    <row r="3" spans="1:24" ht="21.75" customHeight="1" x14ac:dyDescent="0.2">
      <c r="A3" s="111" t="s">
        <v>2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</row>
    <row r="4" spans="1:24" ht="14.45" customHeight="1" x14ac:dyDescent="0.2"/>
    <row r="5" spans="1:24" ht="14.45" customHeight="1" x14ac:dyDescent="0.2">
      <c r="A5" s="1" t="s">
        <v>528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</row>
    <row r="6" spans="1:24" ht="14.45" customHeight="1" x14ac:dyDescent="0.2">
      <c r="C6" s="108" t="s">
        <v>529</v>
      </c>
      <c r="D6" s="108"/>
      <c r="E6" s="108"/>
      <c r="F6" s="108"/>
      <c r="G6" s="108"/>
      <c r="H6" s="108"/>
      <c r="I6" s="108"/>
      <c r="J6" s="108"/>
      <c r="K6" s="108"/>
      <c r="M6" s="108" t="s">
        <v>530</v>
      </c>
      <c r="N6" s="108"/>
      <c r="O6" s="108"/>
      <c r="P6" s="108"/>
      <c r="Q6" s="108"/>
      <c r="R6" s="108"/>
      <c r="S6" s="108"/>
      <c r="T6" s="108"/>
      <c r="U6" s="108"/>
    </row>
    <row r="7" spans="1:24" ht="14.45" customHeight="1" x14ac:dyDescent="0.2">
      <c r="C7" s="3"/>
      <c r="D7" s="3"/>
      <c r="E7" s="3"/>
      <c r="F7" s="3"/>
      <c r="G7" s="3"/>
      <c r="H7" s="3"/>
      <c r="I7" s="107" t="s">
        <v>65</v>
      </c>
      <c r="J7" s="107"/>
      <c r="K7" s="107"/>
      <c r="M7" s="3"/>
      <c r="N7" s="3"/>
      <c r="O7" s="3"/>
      <c r="P7" s="3"/>
      <c r="Q7" s="3"/>
      <c r="R7" s="3"/>
      <c r="S7" s="107" t="s">
        <v>65</v>
      </c>
      <c r="T7" s="107"/>
      <c r="U7" s="107"/>
    </row>
    <row r="8" spans="1:24" ht="14.45" customHeight="1" x14ac:dyDescent="0.2">
      <c r="A8" s="45" t="s">
        <v>531</v>
      </c>
      <c r="C8" s="2" t="s">
        <v>532</v>
      </c>
      <c r="E8" s="2" t="s">
        <v>533</v>
      </c>
      <c r="G8" s="2" t="s">
        <v>534</v>
      </c>
      <c r="I8" s="4" t="s">
        <v>360</v>
      </c>
      <c r="J8" s="3"/>
      <c r="K8" s="4" t="s">
        <v>516</v>
      </c>
      <c r="M8" s="2" t="s">
        <v>532</v>
      </c>
      <c r="O8" s="45" t="s">
        <v>533</v>
      </c>
      <c r="Q8" s="2" t="s">
        <v>534</v>
      </c>
      <c r="S8" s="4" t="s">
        <v>360</v>
      </c>
      <c r="T8" s="3"/>
      <c r="U8" s="4" t="s">
        <v>516</v>
      </c>
    </row>
    <row r="9" spans="1:24" ht="21.75" customHeight="1" x14ac:dyDescent="0.2">
      <c r="A9" s="46" t="s">
        <v>53</v>
      </c>
      <c r="C9" s="47">
        <v>0</v>
      </c>
      <c r="D9" s="16"/>
      <c r="E9" s="47">
        <v>26141316825</v>
      </c>
      <c r="F9" s="16"/>
      <c r="G9" s="47">
        <v>-24482977923</v>
      </c>
      <c r="H9" s="16"/>
      <c r="I9" s="47">
        <f t="shared" ref="I9:I40" si="0">C9+E9+G9</f>
        <v>1658338902</v>
      </c>
      <c r="J9" s="16"/>
      <c r="K9" s="52">
        <v>0.01</v>
      </c>
      <c r="L9" s="16"/>
      <c r="M9" s="47">
        <v>209139723000</v>
      </c>
      <c r="N9" s="16"/>
      <c r="O9" s="47">
        <v>-178789190947</v>
      </c>
      <c r="P9" s="16"/>
      <c r="Q9" s="47">
        <v>-122931418965</v>
      </c>
      <c r="R9" s="16"/>
      <c r="S9" s="47">
        <f t="shared" ref="S9:S40" si="1">M9+O9+Q9</f>
        <v>-92580886912</v>
      </c>
      <c r="T9" s="16"/>
      <c r="U9" s="52">
        <v>-7.0000000000000007E-2</v>
      </c>
      <c r="V9" s="16"/>
    </row>
    <row r="10" spans="1:24" ht="21.75" customHeight="1" x14ac:dyDescent="0.2">
      <c r="A10" s="48" t="s">
        <v>550</v>
      </c>
      <c r="C10" s="20">
        <v>0</v>
      </c>
      <c r="D10" s="16"/>
      <c r="E10" s="20">
        <v>0</v>
      </c>
      <c r="F10" s="16"/>
      <c r="G10" s="53">
        <v>0</v>
      </c>
      <c r="H10" s="16"/>
      <c r="I10" s="20">
        <f t="shared" si="0"/>
        <v>0</v>
      </c>
      <c r="J10" s="16"/>
      <c r="K10" s="21">
        <v>0</v>
      </c>
      <c r="L10" s="16"/>
      <c r="M10" s="20">
        <v>111737217600</v>
      </c>
      <c r="N10" s="16"/>
      <c r="O10" s="49">
        <v>0</v>
      </c>
      <c r="P10" s="16"/>
      <c r="Q10" s="53">
        <v>-81707703771</v>
      </c>
      <c r="R10" s="16"/>
      <c r="S10" s="53">
        <f t="shared" si="1"/>
        <v>30029513829</v>
      </c>
      <c r="T10" s="16"/>
      <c r="U10" s="21">
        <v>0.02</v>
      </c>
      <c r="V10" s="16"/>
      <c r="X10" s="49"/>
    </row>
    <row r="11" spans="1:24" ht="21.75" customHeight="1" x14ac:dyDescent="0.2">
      <c r="A11" s="48" t="s">
        <v>43</v>
      </c>
      <c r="C11" s="20">
        <v>24307912766</v>
      </c>
      <c r="D11" s="16"/>
      <c r="E11" s="20">
        <v>0</v>
      </c>
      <c r="F11" s="16"/>
      <c r="G11" s="53">
        <v>-28518476130</v>
      </c>
      <c r="H11" s="16"/>
      <c r="I11" s="20">
        <f t="shared" si="0"/>
        <v>-4210563364</v>
      </c>
      <c r="J11" s="16"/>
      <c r="K11" s="21">
        <v>-0.01</v>
      </c>
      <c r="L11" s="16"/>
      <c r="M11" s="20">
        <v>24307912766</v>
      </c>
      <c r="N11" s="16"/>
      <c r="O11" s="49">
        <v>0</v>
      </c>
      <c r="P11" s="16"/>
      <c r="Q11" s="53">
        <v>-26009349073</v>
      </c>
      <c r="R11" s="16"/>
      <c r="S11" s="53">
        <f t="shared" si="1"/>
        <v>-1701436307</v>
      </c>
      <c r="T11" s="16"/>
      <c r="U11" s="21">
        <v>0</v>
      </c>
      <c r="V11" s="16"/>
      <c r="X11" s="49"/>
    </row>
    <row r="12" spans="1:24" ht="21.75" customHeight="1" x14ac:dyDescent="0.2">
      <c r="A12" s="48" t="s">
        <v>57</v>
      </c>
      <c r="C12" s="20">
        <v>19565000953</v>
      </c>
      <c r="D12" s="16"/>
      <c r="E12" s="20">
        <v>-19449887257</v>
      </c>
      <c r="F12" s="16"/>
      <c r="G12" s="53">
        <v>0</v>
      </c>
      <c r="H12" s="16"/>
      <c r="I12" s="20">
        <f t="shared" si="0"/>
        <v>115113696</v>
      </c>
      <c r="J12" s="16"/>
      <c r="K12" s="21">
        <v>0</v>
      </c>
      <c r="L12" s="16"/>
      <c r="M12" s="20">
        <v>69570253033</v>
      </c>
      <c r="N12" s="16"/>
      <c r="O12" s="49">
        <v>-41077564882</v>
      </c>
      <c r="P12" s="16"/>
      <c r="Q12" s="53">
        <v>-25936489812</v>
      </c>
      <c r="R12" s="16"/>
      <c r="S12" s="53">
        <f t="shared" si="1"/>
        <v>2556198339</v>
      </c>
      <c r="T12" s="16"/>
      <c r="U12" s="21">
        <v>0</v>
      </c>
      <c r="V12" s="16"/>
      <c r="X12" s="49"/>
    </row>
    <row r="13" spans="1:24" ht="21.75" customHeight="1" x14ac:dyDescent="0.2">
      <c r="A13" s="48" t="s">
        <v>25</v>
      </c>
      <c r="C13" s="20">
        <v>0</v>
      </c>
      <c r="D13" s="16"/>
      <c r="E13" s="20">
        <v>-4624403944</v>
      </c>
      <c r="F13" s="16"/>
      <c r="G13" s="53">
        <v>0</v>
      </c>
      <c r="H13" s="16"/>
      <c r="I13" s="20">
        <f t="shared" si="0"/>
        <v>-4624403944</v>
      </c>
      <c r="J13" s="16"/>
      <c r="K13" s="21">
        <v>-0.04</v>
      </c>
      <c r="L13" s="16"/>
      <c r="M13" s="20">
        <v>85548746080</v>
      </c>
      <c r="N13" s="16"/>
      <c r="O13" s="49">
        <v>-105578319342</v>
      </c>
      <c r="P13" s="16"/>
      <c r="Q13" s="53">
        <v>-21567080077</v>
      </c>
      <c r="R13" s="16"/>
      <c r="S13" s="53">
        <f t="shared" si="1"/>
        <v>-41596653339</v>
      </c>
      <c r="T13" s="16"/>
      <c r="U13" s="21">
        <v>-0.03</v>
      </c>
      <c r="V13" s="16"/>
      <c r="X13" s="49"/>
    </row>
    <row r="14" spans="1:24" ht="21.75" customHeight="1" x14ac:dyDescent="0.2">
      <c r="A14" s="48" t="s">
        <v>55</v>
      </c>
      <c r="C14" s="20">
        <v>0</v>
      </c>
      <c r="D14" s="16"/>
      <c r="E14" s="20">
        <v>-654713164</v>
      </c>
      <c r="F14" s="16"/>
      <c r="G14" s="53">
        <v>0</v>
      </c>
      <c r="H14" s="16"/>
      <c r="I14" s="20">
        <f t="shared" si="0"/>
        <v>-654713164</v>
      </c>
      <c r="J14" s="16"/>
      <c r="K14" s="21">
        <v>-0.01</v>
      </c>
      <c r="L14" s="16"/>
      <c r="M14" s="20">
        <v>87097223720</v>
      </c>
      <c r="N14" s="16"/>
      <c r="O14" s="49">
        <v>-79784529625</v>
      </c>
      <c r="P14" s="16"/>
      <c r="Q14" s="53">
        <v>-19960140700</v>
      </c>
      <c r="R14" s="16"/>
      <c r="S14" s="53">
        <f t="shared" si="1"/>
        <v>-12647446605</v>
      </c>
      <c r="T14" s="16"/>
      <c r="U14" s="21">
        <v>-0.01</v>
      </c>
      <c r="V14" s="16"/>
      <c r="X14" s="49"/>
    </row>
    <row r="15" spans="1:24" ht="21.75" customHeight="1" x14ac:dyDescent="0.2">
      <c r="A15" s="48" t="s">
        <v>23</v>
      </c>
      <c r="C15" s="20">
        <v>0</v>
      </c>
      <c r="D15" s="16"/>
      <c r="E15" s="20">
        <v>4010350537</v>
      </c>
      <c r="F15" s="16"/>
      <c r="G15" s="53">
        <v>0</v>
      </c>
      <c r="H15" s="16"/>
      <c r="I15" s="20">
        <f t="shared" si="0"/>
        <v>4010350537</v>
      </c>
      <c r="J15" s="16"/>
      <c r="K15" s="21">
        <v>0.03</v>
      </c>
      <c r="L15" s="16"/>
      <c r="M15" s="20">
        <v>71847158880</v>
      </c>
      <c r="N15" s="16"/>
      <c r="O15" s="49">
        <v>-76862974156</v>
      </c>
      <c r="P15" s="16"/>
      <c r="Q15" s="53">
        <v>-11499319715</v>
      </c>
      <c r="R15" s="16"/>
      <c r="S15" s="53">
        <f t="shared" si="1"/>
        <v>-16515134991</v>
      </c>
      <c r="T15" s="16"/>
      <c r="U15" s="21">
        <v>-0.01</v>
      </c>
      <c r="V15" s="16"/>
      <c r="X15" s="49"/>
    </row>
    <row r="16" spans="1:24" ht="21.75" customHeight="1" x14ac:dyDescent="0.2">
      <c r="A16" s="48" t="s">
        <v>34</v>
      </c>
      <c r="C16" s="20">
        <v>0</v>
      </c>
      <c r="D16" s="16"/>
      <c r="E16" s="20">
        <v>9237540530</v>
      </c>
      <c r="F16" s="16"/>
      <c r="G16" s="53">
        <v>-9773121856</v>
      </c>
      <c r="H16" s="16"/>
      <c r="I16" s="20">
        <f t="shared" si="0"/>
        <v>-535581326</v>
      </c>
      <c r="J16" s="16"/>
      <c r="K16" s="21">
        <v>0</v>
      </c>
      <c r="L16" s="16"/>
      <c r="M16" s="20">
        <v>17470703760</v>
      </c>
      <c r="N16" s="16"/>
      <c r="O16" s="49">
        <v>-15145621697</v>
      </c>
      <c r="P16" s="16"/>
      <c r="Q16" s="53">
        <v>-8257276488</v>
      </c>
      <c r="R16" s="16"/>
      <c r="S16" s="53">
        <f t="shared" si="1"/>
        <v>-5932194425</v>
      </c>
      <c r="T16" s="16"/>
      <c r="U16" s="21">
        <v>0</v>
      </c>
      <c r="V16" s="16"/>
      <c r="X16" s="49"/>
    </row>
    <row r="17" spans="1:24" ht="21.75" customHeight="1" x14ac:dyDescent="0.2">
      <c r="A17" s="48" t="s">
        <v>537</v>
      </c>
      <c r="C17" s="20">
        <v>0</v>
      </c>
      <c r="D17" s="16"/>
      <c r="E17" s="20">
        <v>0</v>
      </c>
      <c r="F17" s="16"/>
      <c r="G17" s="53">
        <v>0</v>
      </c>
      <c r="H17" s="16"/>
      <c r="I17" s="20">
        <f t="shared" si="0"/>
        <v>0</v>
      </c>
      <c r="J17" s="16"/>
      <c r="K17" s="21">
        <v>0</v>
      </c>
      <c r="L17" s="16"/>
      <c r="M17" s="20">
        <v>0</v>
      </c>
      <c r="N17" s="16"/>
      <c r="O17" s="49">
        <v>0</v>
      </c>
      <c r="P17" s="16"/>
      <c r="Q17" s="53">
        <v>-7194682045</v>
      </c>
      <c r="R17" s="16"/>
      <c r="S17" s="53">
        <f t="shared" si="1"/>
        <v>-7194682045</v>
      </c>
      <c r="T17" s="16"/>
      <c r="U17" s="21">
        <v>-0.01</v>
      </c>
      <c r="V17" s="16"/>
      <c r="X17" s="49"/>
    </row>
    <row r="18" spans="1:24" ht="21.75" customHeight="1" x14ac:dyDescent="0.2">
      <c r="A18" s="48" t="s">
        <v>60</v>
      </c>
      <c r="C18" s="20">
        <v>0</v>
      </c>
      <c r="D18" s="16"/>
      <c r="E18" s="20">
        <v>2277042730</v>
      </c>
      <c r="F18" s="16"/>
      <c r="G18" s="53">
        <v>-3781540280</v>
      </c>
      <c r="H18" s="16"/>
      <c r="I18" s="20">
        <f t="shared" si="0"/>
        <v>-1504497550</v>
      </c>
      <c r="J18" s="16"/>
      <c r="K18" s="21">
        <v>-0.01</v>
      </c>
      <c r="L18" s="16"/>
      <c r="M18" s="20">
        <v>62487681901</v>
      </c>
      <c r="N18" s="16"/>
      <c r="O18" s="49">
        <v>-166326046924</v>
      </c>
      <c r="P18" s="16"/>
      <c r="Q18" s="53">
        <v>-4830591552</v>
      </c>
      <c r="R18" s="16"/>
      <c r="S18" s="53">
        <f t="shared" si="1"/>
        <v>-108668956575</v>
      </c>
      <c r="T18" s="16"/>
      <c r="U18" s="21">
        <v>-0.08</v>
      </c>
      <c r="V18" s="16"/>
      <c r="X18" s="49"/>
    </row>
    <row r="19" spans="1:24" ht="21.75" customHeight="1" x14ac:dyDescent="0.2">
      <c r="A19" s="48" t="s">
        <v>40</v>
      </c>
      <c r="C19" s="20">
        <v>0</v>
      </c>
      <c r="D19" s="16"/>
      <c r="E19" s="20">
        <v>0</v>
      </c>
      <c r="F19" s="16"/>
      <c r="G19" s="53">
        <v>-1463385881</v>
      </c>
      <c r="H19" s="16"/>
      <c r="I19" s="20">
        <f t="shared" si="0"/>
        <v>-1463385881</v>
      </c>
      <c r="J19" s="16"/>
      <c r="K19" s="21">
        <v>-0.03</v>
      </c>
      <c r="L19" s="16"/>
      <c r="M19" s="20">
        <v>0</v>
      </c>
      <c r="N19" s="16"/>
      <c r="O19" s="49">
        <v>0</v>
      </c>
      <c r="P19" s="16"/>
      <c r="Q19" s="53">
        <v>-3888888837</v>
      </c>
      <c r="R19" s="16"/>
      <c r="S19" s="53">
        <f t="shared" si="1"/>
        <v>-3888888837</v>
      </c>
      <c r="T19" s="16"/>
      <c r="U19" s="21">
        <v>0</v>
      </c>
      <c r="V19" s="16"/>
      <c r="X19" s="49"/>
    </row>
    <row r="20" spans="1:24" ht="21.75" customHeight="1" x14ac:dyDescent="0.2">
      <c r="A20" s="48" t="s">
        <v>19</v>
      </c>
      <c r="C20" s="20">
        <v>0</v>
      </c>
      <c r="D20" s="16"/>
      <c r="E20" s="20">
        <v>0</v>
      </c>
      <c r="F20" s="16"/>
      <c r="G20" s="53">
        <v>803564259</v>
      </c>
      <c r="H20" s="16"/>
      <c r="I20" s="20">
        <f t="shared" si="0"/>
        <v>803564259</v>
      </c>
      <c r="J20" s="16"/>
      <c r="K20" s="21">
        <v>-0.03</v>
      </c>
      <c r="L20" s="16"/>
      <c r="M20" s="20">
        <v>4132420800</v>
      </c>
      <c r="N20" s="16"/>
      <c r="O20" s="49">
        <v>0</v>
      </c>
      <c r="P20" s="16"/>
      <c r="Q20" s="53">
        <v>-3698076050</v>
      </c>
      <c r="R20" s="16"/>
      <c r="S20" s="53">
        <f t="shared" si="1"/>
        <v>434344750</v>
      </c>
      <c r="T20" s="16"/>
      <c r="U20" s="21">
        <v>0</v>
      </c>
      <c r="V20" s="16"/>
      <c r="X20" s="49"/>
    </row>
    <row r="21" spans="1:24" ht="21.75" customHeight="1" x14ac:dyDescent="0.2">
      <c r="A21" s="48" t="s">
        <v>45</v>
      </c>
      <c r="C21" s="20">
        <v>0</v>
      </c>
      <c r="D21" s="16"/>
      <c r="E21" s="20">
        <v>-22227709464</v>
      </c>
      <c r="F21" s="16"/>
      <c r="G21" s="53">
        <v>0</v>
      </c>
      <c r="H21" s="16"/>
      <c r="I21" s="20">
        <f t="shared" si="0"/>
        <v>-22227709464</v>
      </c>
      <c r="J21" s="16"/>
      <c r="K21" s="21">
        <v>-0.18</v>
      </c>
      <c r="L21" s="16"/>
      <c r="M21" s="20">
        <v>249583146844</v>
      </c>
      <c r="N21" s="16"/>
      <c r="O21" s="49">
        <v>-307015382908</v>
      </c>
      <c r="P21" s="16"/>
      <c r="Q21" s="53">
        <v>-3620666362</v>
      </c>
      <c r="R21" s="16"/>
      <c r="S21" s="53">
        <f t="shared" si="1"/>
        <v>-61052902426</v>
      </c>
      <c r="T21" s="16"/>
      <c r="U21" s="21">
        <v>-0.05</v>
      </c>
      <c r="V21" s="16"/>
      <c r="X21" s="49"/>
    </row>
    <row r="22" spans="1:24" ht="21.75" customHeight="1" x14ac:dyDescent="0.2">
      <c r="A22" s="48" t="s">
        <v>39</v>
      </c>
      <c r="C22" s="20">
        <v>0</v>
      </c>
      <c r="D22" s="16"/>
      <c r="E22" s="20">
        <v>0</v>
      </c>
      <c r="F22" s="16"/>
      <c r="G22" s="53">
        <v>705830849</v>
      </c>
      <c r="H22" s="16"/>
      <c r="I22" s="20">
        <f t="shared" si="0"/>
        <v>705830849</v>
      </c>
      <c r="J22" s="16"/>
      <c r="K22" s="21">
        <v>-0.02</v>
      </c>
      <c r="L22" s="16"/>
      <c r="M22" s="20">
        <v>2400000000</v>
      </c>
      <c r="N22" s="16"/>
      <c r="O22" s="49">
        <v>0</v>
      </c>
      <c r="P22" s="16"/>
      <c r="Q22" s="53">
        <v>-2097800203</v>
      </c>
      <c r="R22" s="16"/>
      <c r="S22" s="53">
        <f t="shared" si="1"/>
        <v>302199797</v>
      </c>
      <c r="T22" s="16"/>
      <c r="U22" s="21">
        <v>0</v>
      </c>
      <c r="V22" s="16"/>
      <c r="X22" s="49"/>
    </row>
    <row r="23" spans="1:24" ht="21.75" customHeight="1" x14ac:dyDescent="0.2">
      <c r="A23" s="48" t="s">
        <v>546</v>
      </c>
      <c r="C23" s="20">
        <v>0</v>
      </c>
      <c r="D23" s="16"/>
      <c r="E23" s="20">
        <v>0</v>
      </c>
      <c r="F23" s="16"/>
      <c r="G23" s="53">
        <v>0</v>
      </c>
      <c r="H23" s="16"/>
      <c r="I23" s="20">
        <f t="shared" si="0"/>
        <v>0</v>
      </c>
      <c r="J23" s="16"/>
      <c r="K23" s="21">
        <v>0</v>
      </c>
      <c r="L23" s="16"/>
      <c r="M23" s="20">
        <v>0</v>
      </c>
      <c r="N23" s="16"/>
      <c r="O23" s="49">
        <v>0</v>
      </c>
      <c r="P23" s="16"/>
      <c r="Q23" s="53">
        <v>-1567862193</v>
      </c>
      <c r="R23" s="16"/>
      <c r="S23" s="53">
        <f t="shared" si="1"/>
        <v>-1567862193</v>
      </c>
      <c r="T23" s="16"/>
      <c r="U23" s="21">
        <v>0</v>
      </c>
      <c r="V23" s="16"/>
      <c r="X23" s="49"/>
    </row>
    <row r="24" spans="1:24" ht="21.75" customHeight="1" x14ac:dyDescent="0.2">
      <c r="A24" s="48" t="s">
        <v>535</v>
      </c>
      <c r="C24" s="20">
        <v>0</v>
      </c>
      <c r="D24" s="16"/>
      <c r="E24" s="20">
        <v>0</v>
      </c>
      <c r="F24" s="16"/>
      <c r="G24" s="53">
        <v>0</v>
      </c>
      <c r="H24" s="16"/>
      <c r="I24" s="20">
        <f t="shared" si="0"/>
        <v>0</v>
      </c>
      <c r="J24" s="16"/>
      <c r="K24" s="21">
        <v>0</v>
      </c>
      <c r="L24" s="16"/>
      <c r="M24" s="20">
        <v>53671436</v>
      </c>
      <c r="N24" s="16"/>
      <c r="O24" s="49">
        <v>0</v>
      </c>
      <c r="P24" s="16"/>
      <c r="Q24" s="53">
        <v>-691234581</v>
      </c>
      <c r="R24" s="16"/>
      <c r="S24" s="53">
        <f t="shared" si="1"/>
        <v>-637563145</v>
      </c>
      <c r="T24" s="16"/>
      <c r="U24" s="21">
        <v>0</v>
      </c>
      <c r="V24" s="16"/>
      <c r="X24" s="49"/>
    </row>
    <row r="25" spans="1:24" ht="21.75" customHeight="1" x14ac:dyDescent="0.2">
      <c r="A25" s="48" t="s">
        <v>54</v>
      </c>
      <c r="C25" s="20">
        <v>0</v>
      </c>
      <c r="D25" s="16"/>
      <c r="E25" s="20">
        <v>6561754012</v>
      </c>
      <c r="F25" s="16"/>
      <c r="G25" s="53">
        <v>-9877880549</v>
      </c>
      <c r="H25" s="16"/>
      <c r="I25" s="20">
        <f t="shared" si="0"/>
        <v>-3316126537</v>
      </c>
      <c r="J25" s="16"/>
      <c r="K25" s="21">
        <v>-0.03</v>
      </c>
      <c r="L25" s="16"/>
      <c r="M25" s="20">
        <v>257165841912</v>
      </c>
      <c r="N25" s="16"/>
      <c r="O25" s="49">
        <v>-345924950710</v>
      </c>
      <c r="P25" s="16"/>
      <c r="Q25" s="53">
        <v>-649283731</v>
      </c>
      <c r="R25" s="16"/>
      <c r="S25" s="53">
        <f t="shared" si="1"/>
        <v>-89408392529</v>
      </c>
      <c r="T25" s="16"/>
      <c r="U25" s="21">
        <v>-7.0000000000000007E-2</v>
      </c>
      <c r="V25" s="16"/>
      <c r="X25" s="49"/>
    </row>
    <row r="26" spans="1:24" ht="21.75" customHeight="1" x14ac:dyDescent="0.2">
      <c r="A26" s="87" t="s">
        <v>63</v>
      </c>
      <c r="C26" s="73">
        <v>0</v>
      </c>
      <c r="D26" s="16"/>
      <c r="E26" s="73">
        <v>1540633208</v>
      </c>
      <c r="F26" s="16"/>
      <c r="G26" s="73">
        <v>-206948210</v>
      </c>
      <c r="H26" s="16"/>
      <c r="I26" s="73">
        <f t="shared" si="0"/>
        <v>1333684998</v>
      </c>
      <c r="J26" s="16"/>
      <c r="K26" s="98">
        <v>0.01</v>
      </c>
      <c r="L26" s="16"/>
      <c r="M26" s="73">
        <v>0</v>
      </c>
      <c r="N26" s="16"/>
      <c r="O26" s="73">
        <v>-444593330</v>
      </c>
      <c r="P26" s="16"/>
      <c r="Q26" s="73">
        <v>-206948210</v>
      </c>
      <c r="R26" s="16"/>
      <c r="S26" s="73">
        <f t="shared" si="1"/>
        <v>-651541540</v>
      </c>
      <c r="T26" s="16"/>
      <c r="U26" s="98">
        <v>0</v>
      </c>
      <c r="V26" s="16"/>
      <c r="X26" s="49"/>
    </row>
    <row r="27" spans="1:24" ht="21.75" customHeight="1" x14ac:dyDescent="0.2">
      <c r="A27" s="48" t="s">
        <v>29</v>
      </c>
      <c r="C27" s="20">
        <v>0</v>
      </c>
      <c r="D27" s="16"/>
      <c r="E27" s="20">
        <v>1245277602</v>
      </c>
      <c r="F27" s="16"/>
      <c r="G27" s="53">
        <v>0</v>
      </c>
      <c r="H27" s="16"/>
      <c r="I27" s="20">
        <f t="shared" si="0"/>
        <v>1245277602</v>
      </c>
      <c r="J27" s="16"/>
      <c r="K27" s="21">
        <v>0.01</v>
      </c>
      <c r="L27" s="16"/>
      <c r="M27" s="20">
        <v>8835567352</v>
      </c>
      <c r="N27" s="16"/>
      <c r="O27" s="49">
        <v>-14983161606</v>
      </c>
      <c r="P27" s="16"/>
      <c r="Q27" s="53">
        <v>-98891627</v>
      </c>
      <c r="R27" s="16"/>
      <c r="S27" s="53">
        <f t="shared" si="1"/>
        <v>-6246485881</v>
      </c>
      <c r="T27" s="16"/>
      <c r="U27" s="21">
        <v>0</v>
      </c>
      <c r="V27" s="16"/>
      <c r="X27" s="49"/>
    </row>
    <row r="28" spans="1:24" ht="21.75" customHeight="1" x14ac:dyDescent="0.2">
      <c r="A28" s="48" t="s">
        <v>32</v>
      </c>
      <c r="C28" s="20">
        <v>0</v>
      </c>
      <c r="D28" s="16"/>
      <c r="E28" s="20">
        <v>-9966997293</v>
      </c>
      <c r="F28" s="16"/>
      <c r="G28" s="53">
        <v>0</v>
      </c>
      <c r="H28" s="16"/>
      <c r="I28" s="20">
        <f t="shared" si="0"/>
        <v>-9966997293</v>
      </c>
      <c r="J28" s="16"/>
      <c r="K28" s="21">
        <v>-0.08</v>
      </c>
      <c r="L28" s="16"/>
      <c r="M28" s="20">
        <v>60705456400</v>
      </c>
      <c r="N28" s="16"/>
      <c r="O28" s="49">
        <v>-90241402857</v>
      </c>
      <c r="P28" s="16"/>
      <c r="Q28" s="53">
        <v>-44358</v>
      </c>
      <c r="R28" s="16"/>
      <c r="S28" s="53">
        <f t="shared" si="1"/>
        <v>-29535990815</v>
      </c>
      <c r="T28" s="16"/>
      <c r="U28" s="21">
        <v>-0.02</v>
      </c>
      <c r="V28" s="16"/>
      <c r="X28" s="49"/>
    </row>
    <row r="29" spans="1:24" ht="21.75" customHeight="1" x14ac:dyDescent="0.2">
      <c r="A29" s="48" t="s">
        <v>24</v>
      </c>
      <c r="C29" s="20">
        <v>0</v>
      </c>
      <c r="D29" s="16"/>
      <c r="E29" s="20">
        <v>-5989336699</v>
      </c>
      <c r="F29" s="16"/>
      <c r="G29" s="53">
        <v>0</v>
      </c>
      <c r="H29" s="16"/>
      <c r="I29" s="20">
        <f t="shared" si="0"/>
        <v>-5989336699</v>
      </c>
      <c r="J29" s="16"/>
      <c r="K29" s="21">
        <v>-0.05</v>
      </c>
      <c r="L29" s="16"/>
      <c r="M29" s="20">
        <v>30090893580</v>
      </c>
      <c r="N29" s="16"/>
      <c r="O29" s="49">
        <v>-105602287573</v>
      </c>
      <c r="P29" s="16"/>
      <c r="Q29" s="53">
        <v>-12198</v>
      </c>
      <c r="R29" s="16"/>
      <c r="S29" s="53">
        <f t="shared" si="1"/>
        <v>-75511406191</v>
      </c>
      <c r="T29" s="16"/>
      <c r="U29" s="21">
        <v>-0.06</v>
      </c>
      <c r="V29" s="16"/>
      <c r="X29" s="49"/>
    </row>
    <row r="30" spans="1:24" ht="21.75" customHeight="1" x14ac:dyDescent="0.2">
      <c r="A30" s="48" t="s">
        <v>538</v>
      </c>
      <c r="C30" s="20">
        <v>0</v>
      </c>
      <c r="D30" s="16"/>
      <c r="E30" s="20">
        <v>0</v>
      </c>
      <c r="F30" s="16"/>
      <c r="G30" s="53">
        <v>0</v>
      </c>
      <c r="H30" s="16"/>
      <c r="I30" s="20">
        <f t="shared" si="0"/>
        <v>0</v>
      </c>
      <c r="J30" s="16"/>
      <c r="K30" s="21">
        <v>0</v>
      </c>
      <c r="L30" s="16"/>
      <c r="M30" s="20">
        <v>0</v>
      </c>
      <c r="N30" s="16"/>
      <c r="O30" s="49">
        <v>0</v>
      </c>
      <c r="P30" s="16"/>
      <c r="Q30" s="53">
        <v>0</v>
      </c>
      <c r="R30" s="16"/>
      <c r="S30" s="53">
        <f t="shared" si="1"/>
        <v>0</v>
      </c>
      <c r="T30" s="16"/>
      <c r="U30" s="21">
        <v>0</v>
      </c>
      <c r="V30" s="16"/>
      <c r="X30" s="49"/>
    </row>
    <row r="31" spans="1:24" ht="21.75" customHeight="1" x14ac:dyDescent="0.2">
      <c r="A31" s="48" t="s">
        <v>542</v>
      </c>
      <c r="C31" s="20">
        <v>0</v>
      </c>
      <c r="D31" s="16"/>
      <c r="E31" s="20">
        <v>0</v>
      </c>
      <c r="F31" s="16"/>
      <c r="G31" s="53">
        <v>0</v>
      </c>
      <c r="H31" s="16"/>
      <c r="I31" s="20">
        <f t="shared" si="0"/>
        <v>0</v>
      </c>
      <c r="J31" s="16"/>
      <c r="K31" s="21">
        <v>0</v>
      </c>
      <c r="L31" s="16"/>
      <c r="M31" s="20">
        <v>0</v>
      </c>
      <c r="N31" s="16"/>
      <c r="O31" s="49">
        <v>0</v>
      </c>
      <c r="P31" s="16"/>
      <c r="Q31" s="53">
        <v>1616666</v>
      </c>
      <c r="R31" s="16"/>
      <c r="S31" s="53">
        <f t="shared" si="1"/>
        <v>1616666</v>
      </c>
      <c r="T31" s="16"/>
      <c r="U31" s="21">
        <v>0</v>
      </c>
      <c r="V31" s="16"/>
      <c r="X31" s="49"/>
    </row>
    <row r="32" spans="1:24" ht="21.75" customHeight="1" x14ac:dyDescent="0.2">
      <c r="A32" s="48" t="s">
        <v>549</v>
      </c>
      <c r="C32" s="20">
        <v>0</v>
      </c>
      <c r="D32" s="16"/>
      <c r="E32" s="20">
        <v>0</v>
      </c>
      <c r="F32" s="16"/>
      <c r="G32" s="53">
        <v>0</v>
      </c>
      <c r="H32" s="16"/>
      <c r="I32" s="20">
        <f t="shared" si="0"/>
        <v>0</v>
      </c>
      <c r="J32" s="16"/>
      <c r="K32" s="21">
        <v>0</v>
      </c>
      <c r="L32" s="16"/>
      <c r="M32" s="20">
        <v>0</v>
      </c>
      <c r="N32" s="16"/>
      <c r="O32" s="49">
        <v>0</v>
      </c>
      <c r="P32" s="16"/>
      <c r="Q32" s="53">
        <v>0</v>
      </c>
      <c r="R32" s="16"/>
      <c r="S32" s="53">
        <f t="shared" si="1"/>
        <v>0</v>
      </c>
      <c r="T32" s="16"/>
      <c r="U32" s="21">
        <v>0</v>
      </c>
      <c r="V32" s="16"/>
      <c r="X32" s="49"/>
    </row>
    <row r="33" spans="1:24" ht="21.75" customHeight="1" x14ac:dyDescent="0.2">
      <c r="A33" s="48" t="s">
        <v>551</v>
      </c>
      <c r="C33" s="20">
        <v>0</v>
      </c>
      <c r="D33" s="16"/>
      <c r="E33" s="20">
        <v>0</v>
      </c>
      <c r="F33" s="16"/>
      <c r="G33" s="53">
        <v>0</v>
      </c>
      <c r="H33" s="16"/>
      <c r="I33" s="20">
        <f t="shared" si="0"/>
        <v>0</v>
      </c>
      <c r="J33" s="16"/>
      <c r="K33" s="21">
        <v>0</v>
      </c>
      <c r="L33" s="16"/>
      <c r="M33" s="20">
        <v>0</v>
      </c>
      <c r="N33" s="16"/>
      <c r="O33" s="49">
        <v>0</v>
      </c>
      <c r="P33" s="16"/>
      <c r="Q33" s="53">
        <v>13615936063</v>
      </c>
      <c r="R33" s="16"/>
      <c r="S33" s="53">
        <f t="shared" si="1"/>
        <v>13615936063</v>
      </c>
      <c r="T33" s="16"/>
      <c r="U33" s="21">
        <v>0.01</v>
      </c>
      <c r="V33" s="16"/>
      <c r="X33" s="49"/>
    </row>
    <row r="34" spans="1:24" ht="21.75" customHeight="1" x14ac:dyDescent="0.2">
      <c r="A34" s="48" t="s">
        <v>553</v>
      </c>
      <c r="C34" s="20">
        <v>0</v>
      </c>
      <c r="D34" s="16"/>
      <c r="E34" s="20">
        <v>0</v>
      </c>
      <c r="F34" s="16"/>
      <c r="G34" s="53">
        <v>0</v>
      </c>
      <c r="H34" s="16"/>
      <c r="I34" s="20">
        <f t="shared" si="0"/>
        <v>0</v>
      </c>
      <c r="J34" s="16"/>
      <c r="K34" s="21">
        <v>0</v>
      </c>
      <c r="L34" s="16"/>
      <c r="M34" s="20">
        <v>0</v>
      </c>
      <c r="N34" s="16"/>
      <c r="O34" s="49">
        <v>0</v>
      </c>
      <c r="P34" s="16"/>
      <c r="Q34" s="53">
        <v>-88759446428</v>
      </c>
      <c r="R34" s="16"/>
      <c r="S34" s="53">
        <f t="shared" si="1"/>
        <v>-88759446428</v>
      </c>
      <c r="T34" s="16"/>
      <c r="U34" s="21">
        <v>-7.0000000000000007E-2</v>
      </c>
      <c r="V34" s="16"/>
      <c r="X34" s="49"/>
    </row>
    <row r="35" spans="1:24" ht="21.75" customHeight="1" x14ac:dyDescent="0.2">
      <c r="A35" s="48" t="s">
        <v>62</v>
      </c>
      <c r="C35" s="20">
        <v>0</v>
      </c>
      <c r="D35" s="16"/>
      <c r="E35" s="20">
        <v>-1181610173</v>
      </c>
      <c r="F35" s="16"/>
      <c r="G35" s="53">
        <v>0</v>
      </c>
      <c r="H35" s="16"/>
      <c r="I35" s="20">
        <f t="shared" si="0"/>
        <v>-1181610173</v>
      </c>
      <c r="J35" s="16"/>
      <c r="K35" s="21">
        <v>-0.01</v>
      </c>
      <c r="L35" s="16"/>
      <c r="M35" s="20">
        <v>16044160650</v>
      </c>
      <c r="N35" s="16"/>
      <c r="O35" s="49">
        <v>-30025769123</v>
      </c>
      <c r="P35" s="16"/>
      <c r="Q35" s="53">
        <v>0</v>
      </c>
      <c r="R35" s="16"/>
      <c r="S35" s="53">
        <f t="shared" si="1"/>
        <v>-13981608473</v>
      </c>
      <c r="T35" s="16"/>
      <c r="U35" s="21">
        <v>-0.01</v>
      </c>
      <c r="V35" s="16"/>
      <c r="X35" s="49"/>
    </row>
    <row r="36" spans="1:24" ht="21.75" customHeight="1" x14ac:dyDescent="0.2">
      <c r="A36" s="48" t="s">
        <v>42</v>
      </c>
      <c r="C36" s="20">
        <v>0</v>
      </c>
      <c r="D36" s="16"/>
      <c r="E36" s="20">
        <v>-11248281</v>
      </c>
      <c r="F36" s="16"/>
      <c r="G36" s="53">
        <v>0</v>
      </c>
      <c r="H36" s="16"/>
      <c r="I36" s="20">
        <f t="shared" si="0"/>
        <v>-11248281</v>
      </c>
      <c r="J36" s="16"/>
      <c r="K36" s="21">
        <v>0</v>
      </c>
      <c r="L36" s="16"/>
      <c r="M36" s="20">
        <v>1900090030</v>
      </c>
      <c r="N36" s="16"/>
      <c r="O36" s="49">
        <v>-2476827380</v>
      </c>
      <c r="P36" s="16"/>
      <c r="Q36" s="53">
        <v>0</v>
      </c>
      <c r="R36" s="16"/>
      <c r="S36" s="53">
        <f t="shared" si="1"/>
        <v>-576737350</v>
      </c>
      <c r="T36" s="16"/>
      <c r="U36" s="21">
        <v>0</v>
      </c>
      <c r="V36" s="16"/>
      <c r="X36" s="49"/>
    </row>
    <row r="37" spans="1:24" ht="21.75" customHeight="1" x14ac:dyDescent="0.2">
      <c r="A37" s="48" t="s">
        <v>41</v>
      </c>
      <c r="C37" s="20">
        <v>0</v>
      </c>
      <c r="D37" s="16"/>
      <c r="E37" s="20">
        <v>-155793195</v>
      </c>
      <c r="F37" s="16"/>
      <c r="G37" s="53">
        <v>0</v>
      </c>
      <c r="H37" s="16"/>
      <c r="I37" s="20">
        <f t="shared" si="0"/>
        <v>-155793195</v>
      </c>
      <c r="J37" s="16"/>
      <c r="K37" s="21">
        <v>0</v>
      </c>
      <c r="L37" s="16"/>
      <c r="M37" s="20">
        <v>339894180</v>
      </c>
      <c r="N37" s="16"/>
      <c r="O37" s="49">
        <v>-1240716015</v>
      </c>
      <c r="P37" s="16"/>
      <c r="Q37" s="53">
        <v>0</v>
      </c>
      <c r="R37" s="16"/>
      <c r="S37" s="53">
        <f t="shared" si="1"/>
        <v>-900821835</v>
      </c>
      <c r="T37" s="16"/>
      <c r="U37" s="21">
        <v>0</v>
      </c>
      <c r="V37" s="16"/>
      <c r="X37" s="49"/>
    </row>
    <row r="38" spans="1:24" ht="21.75" customHeight="1" x14ac:dyDescent="0.2">
      <c r="A38" s="48" t="s">
        <v>36</v>
      </c>
      <c r="C38" s="20">
        <v>0</v>
      </c>
      <c r="D38" s="16"/>
      <c r="E38" s="20">
        <v>-4462975515</v>
      </c>
      <c r="F38" s="16"/>
      <c r="G38" s="53">
        <v>0</v>
      </c>
      <c r="H38" s="16"/>
      <c r="I38" s="20">
        <f t="shared" si="0"/>
        <v>-4462975515</v>
      </c>
      <c r="J38" s="16"/>
      <c r="K38" s="21">
        <v>-0.04</v>
      </c>
      <c r="L38" s="16"/>
      <c r="M38" s="20">
        <v>33731535668</v>
      </c>
      <c r="N38" s="16"/>
      <c r="O38" s="49">
        <v>-40530874700</v>
      </c>
      <c r="P38" s="16"/>
      <c r="Q38" s="53">
        <v>0</v>
      </c>
      <c r="R38" s="16"/>
      <c r="S38" s="53">
        <f t="shared" si="1"/>
        <v>-6799339032</v>
      </c>
      <c r="T38" s="16"/>
      <c r="U38" s="21">
        <v>-0.01</v>
      </c>
      <c r="V38" s="16"/>
      <c r="X38" s="49"/>
    </row>
    <row r="39" spans="1:24" ht="21.75" customHeight="1" x14ac:dyDescent="0.2">
      <c r="A39" s="48" t="s">
        <v>52</v>
      </c>
      <c r="C39" s="20">
        <v>0</v>
      </c>
      <c r="D39" s="16"/>
      <c r="E39" s="20">
        <v>2115859156</v>
      </c>
      <c r="F39" s="16"/>
      <c r="G39" s="53">
        <v>0</v>
      </c>
      <c r="H39" s="16"/>
      <c r="I39" s="20">
        <f t="shared" si="0"/>
        <v>2115859156</v>
      </c>
      <c r="J39" s="16"/>
      <c r="K39" s="21">
        <v>0.02</v>
      </c>
      <c r="L39" s="16"/>
      <c r="M39" s="20">
        <v>113978045000</v>
      </c>
      <c r="N39" s="16"/>
      <c r="O39" s="49">
        <v>-133862295044</v>
      </c>
      <c r="P39" s="16"/>
      <c r="Q39" s="53">
        <v>0</v>
      </c>
      <c r="R39" s="16"/>
      <c r="S39" s="53">
        <f t="shared" si="1"/>
        <v>-19884250044</v>
      </c>
      <c r="T39" s="16"/>
      <c r="U39" s="21">
        <v>-0.01</v>
      </c>
      <c r="V39" s="16"/>
      <c r="X39" s="49"/>
    </row>
    <row r="40" spans="1:24" ht="21.75" customHeight="1" x14ac:dyDescent="0.2">
      <c r="A40" s="48" t="s">
        <v>31</v>
      </c>
      <c r="C40" s="20">
        <v>0</v>
      </c>
      <c r="D40" s="16"/>
      <c r="E40" s="20">
        <v>-542636060</v>
      </c>
      <c r="F40" s="16"/>
      <c r="G40" s="53">
        <v>0</v>
      </c>
      <c r="H40" s="16"/>
      <c r="I40" s="20">
        <f t="shared" si="0"/>
        <v>-542636060</v>
      </c>
      <c r="J40" s="16"/>
      <c r="K40" s="21">
        <v>0</v>
      </c>
      <c r="L40" s="16"/>
      <c r="M40" s="20">
        <v>30801063500</v>
      </c>
      <c r="N40" s="16"/>
      <c r="O40" s="49">
        <v>-40819503243</v>
      </c>
      <c r="P40" s="16"/>
      <c r="Q40" s="53">
        <v>0</v>
      </c>
      <c r="R40" s="16"/>
      <c r="S40" s="53">
        <f t="shared" si="1"/>
        <v>-10018439743</v>
      </c>
      <c r="T40" s="16"/>
      <c r="U40" s="21">
        <v>-0.01</v>
      </c>
      <c r="V40" s="16"/>
      <c r="X40" s="49"/>
    </row>
    <row r="41" spans="1:24" ht="21.75" customHeight="1" x14ac:dyDescent="0.2">
      <c r="A41" s="48" t="s">
        <v>46</v>
      </c>
      <c r="C41" s="20">
        <v>0</v>
      </c>
      <c r="D41" s="16"/>
      <c r="E41" s="20">
        <v>-2267125996</v>
      </c>
      <c r="F41" s="16"/>
      <c r="G41" s="53">
        <v>0</v>
      </c>
      <c r="H41" s="16"/>
      <c r="I41" s="20">
        <f t="shared" ref="I41:I73" si="2">C41+E41+G41</f>
        <v>-2267125996</v>
      </c>
      <c r="J41" s="16"/>
      <c r="K41" s="21">
        <v>-0.02</v>
      </c>
      <c r="L41" s="16"/>
      <c r="M41" s="20">
        <v>1043311472</v>
      </c>
      <c r="N41" s="16"/>
      <c r="O41" s="49">
        <v>-11813438019</v>
      </c>
      <c r="P41" s="16"/>
      <c r="Q41" s="53">
        <v>0</v>
      </c>
      <c r="R41" s="16"/>
      <c r="S41" s="53">
        <f t="shared" ref="S41:S73" si="3">M41+O41+Q41</f>
        <v>-10770126547</v>
      </c>
      <c r="T41" s="16"/>
      <c r="U41" s="21">
        <v>-0.01</v>
      </c>
      <c r="V41" s="16"/>
      <c r="X41" s="49"/>
    </row>
    <row r="42" spans="1:24" ht="21.75" customHeight="1" x14ac:dyDescent="0.2">
      <c r="A42" s="48" t="s">
        <v>22</v>
      </c>
      <c r="C42" s="20">
        <v>0</v>
      </c>
      <c r="D42" s="16"/>
      <c r="E42" s="20">
        <v>-26908027988</v>
      </c>
      <c r="F42" s="16"/>
      <c r="G42" s="53">
        <v>0</v>
      </c>
      <c r="H42" s="16"/>
      <c r="I42" s="20">
        <f t="shared" si="2"/>
        <v>-26908027988</v>
      </c>
      <c r="J42" s="16"/>
      <c r="K42" s="21">
        <v>-0.21</v>
      </c>
      <c r="L42" s="16"/>
      <c r="M42" s="20">
        <v>74700000000</v>
      </c>
      <c r="N42" s="16"/>
      <c r="O42" s="49">
        <v>-135744566432</v>
      </c>
      <c r="P42" s="16"/>
      <c r="Q42" s="53">
        <v>0</v>
      </c>
      <c r="R42" s="16"/>
      <c r="S42" s="53">
        <f t="shared" si="3"/>
        <v>-61044566432</v>
      </c>
      <c r="T42" s="16"/>
      <c r="U42" s="21">
        <v>-0.05</v>
      </c>
      <c r="V42" s="16"/>
      <c r="X42" s="49"/>
    </row>
    <row r="43" spans="1:24" ht="21.75" customHeight="1" x14ac:dyDescent="0.2">
      <c r="A43" s="48" t="s">
        <v>21</v>
      </c>
      <c r="C43" s="20">
        <v>0</v>
      </c>
      <c r="D43" s="16"/>
      <c r="E43" s="20">
        <v>-1561928097</v>
      </c>
      <c r="F43" s="16"/>
      <c r="G43" s="53">
        <v>0</v>
      </c>
      <c r="H43" s="16"/>
      <c r="I43" s="20">
        <f t="shared" si="2"/>
        <v>-1561928097</v>
      </c>
      <c r="J43" s="16"/>
      <c r="K43" s="21">
        <v>-0.01</v>
      </c>
      <c r="L43" s="16"/>
      <c r="M43" s="20">
        <v>3600000000</v>
      </c>
      <c r="N43" s="16"/>
      <c r="O43" s="49">
        <v>-8536445763</v>
      </c>
      <c r="P43" s="16"/>
      <c r="Q43" s="53">
        <v>0</v>
      </c>
      <c r="R43" s="16"/>
      <c r="S43" s="53">
        <f t="shared" si="3"/>
        <v>-4936445763</v>
      </c>
      <c r="T43" s="16"/>
      <c r="U43" s="21">
        <v>0</v>
      </c>
      <c r="V43" s="16"/>
      <c r="X43" s="49"/>
    </row>
    <row r="44" spans="1:24" ht="21.75" customHeight="1" x14ac:dyDescent="0.2">
      <c r="A44" s="48" t="s">
        <v>33</v>
      </c>
      <c r="C44" s="20">
        <v>0</v>
      </c>
      <c r="D44" s="16"/>
      <c r="E44" s="20">
        <v>418569945</v>
      </c>
      <c r="F44" s="16"/>
      <c r="G44" s="53">
        <v>0</v>
      </c>
      <c r="H44" s="16"/>
      <c r="I44" s="20">
        <f t="shared" si="2"/>
        <v>418569945</v>
      </c>
      <c r="J44" s="16"/>
      <c r="K44" s="21">
        <v>0</v>
      </c>
      <c r="L44" s="16"/>
      <c r="M44" s="20">
        <v>191358882024</v>
      </c>
      <c r="N44" s="16"/>
      <c r="O44" s="49">
        <v>-115590144443</v>
      </c>
      <c r="P44" s="16"/>
      <c r="Q44" s="53">
        <v>0</v>
      </c>
      <c r="R44" s="16"/>
      <c r="S44" s="53">
        <f t="shared" si="3"/>
        <v>75768737581</v>
      </c>
      <c r="T44" s="16"/>
      <c r="U44" s="21">
        <v>0.06</v>
      </c>
      <c r="V44" s="16"/>
      <c r="X44" s="49"/>
    </row>
    <row r="45" spans="1:24" ht="21.75" customHeight="1" x14ac:dyDescent="0.2">
      <c r="A45" s="48" t="s">
        <v>28</v>
      </c>
      <c r="C45" s="20">
        <v>0</v>
      </c>
      <c r="D45" s="16"/>
      <c r="E45" s="20">
        <v>-8855133529</v>
      </c>
      <c r="F45" s="16"/>
      <c r="G45" s="53">
        <v>0</v>
      </c>
      <c r="H45" s="16"/>
      <c r="I45" s="20">
        <f t="shared" si="2"/>
        <v>-8855133529</v>
      </c>
      <c r="J45" s="16"/>
      <c r="K45" s="21">
        <v>-7.0000000000000007E-2</v>
      </c>
      <c r="L45" s="16"/>
      <c r="M45" s="20">
        <v>84066103692</v>
      </c>
      <c r="N45" s="16"/>
      <c r="O45" s="49">
        <v>-109927597784</v>
      </c>
      <c r="P45" s="16"/>
      <c r="Q45" s="53">
        <v>0</v>
      </c>
      <c r="R45" s="16"/>
      <c r="S45" s="53">
        <f t="shared" si="3"/>
        <v>-25861494092</v>
      </c>
      <c r="T45" s="16"/>
      <c r="U45" s="21">
        <v>-0.02</v>
      </c>
      <c r="V45" s="16"/>
      <c r="X45" s="49"/>
    </row>
    <row r="46" spans="1:24" ht="21.75" customHeight="1" x14ac:dyDescent="0.2">
      <c r="A46" s="48" t="s">
        <v>30</v>
      </c>
      <c r="C46" s="20">
        <v>146643019452</v>
      </c>
      <c r="D46" s="16"/>
      <c r="E46" s="20">
        <v>-150637361342</v>
      </c>
      <c r="F46" s="16"/>
      <c r="G46" s="53">
        <v>0</v>
      </c>
      <c r="H46" s="16"/>
      <c r="I46" s="20">
        <f t="shared" si="2"/>
        <v>-3994341890</v>
      </c>
      <c r="J46" s="16"/>
      <c r="K46" s="21">
        <v>-0.03</v>
      </c>
      <c r="L46" s="16"/>
      <c r="M46" s="20">
        <v>146643019452</v>
      </c>
      <c r="N46" s="16"/>
      <c r="O46" s="49">
        <v>-169080086617</v>
      </c>
      <c r="P46" s="16"/>
      <c r="Q46" s="53">
        <v>0</v>
      </c>
      <c r="R46" s="16"/>
      <c r="S46" s="53">
        <f t="shared" si="3"/>
        <v>-22437067165</v>
      </c>
      <c r="T46" s="16"/>
      <c r="U46" s="21">
        <v>-0.02</v>
      </c>
      <c r="V46" s="16"/>
      <c r="X46" s="49"/>
    </row>
    <row r="47" spans="1:24" ht="21.75" customHeight="1" x14ac:dyDescent="0.2">
      <c r="A47" s="48" t="s">
        <v>59</v>
      </c>
      <c r="C47" s="20">
        <v>0</v>
      </c>
      <c r="D47" s="16"/>
      <c r="E47" s="20">
        <v>-4338134747</v>
      </c>
      <c r="F47" s="16"/>
      <c r="G47" s="53">
        <v>0</v>
      </c>
      <c r="H47" s="16"/>
      <c r="I47" s="20">
        <f t="shared" si="2"/>
        <v>-4338134747</v>
      </c>
      <c r="J47" s="16"/>
      <c r="K47" s="21">
        <v>-0.03</v>
      </c>
      <c r="L47" s="16"/>
      <c r="M47" s="20">
        <v>17193969079</v>
      </c>
      <c r="N47" s="16"/>
      <c r="O47" s="49">
        <v>-34749642996</v>
      </c>
      <c r="P47" s="16"/>
      <c r="Q47" s="53">
        <v>0</v>
      </c>
      <c r="R47" s="16"/>
      <c r="S47" s="53">
        <f t="shared" si="3"/>
        <v>-17555673917</v>
      </c>
      <c r="T47" s="16"/>
      <c r="U47" s="21">
        <v>-0.01</v>
      </c>
      <c r="V47" s="16"/>
      <c r="X47" s="49"/>
    </row>
    <row r="48" spans="1:24" ht="21.75" customHeight="1" x14ac:dyDescent="0.2">
      <c r="A48" s="48" t="s">
        <v>50</v>
      </c>
      <c r="C48" s="20">
        <v>0</v>
      </c>
      <c r="D48" s="16"/>
      <c r="E48" s="20">
        <v>-8083947748</v>
      </c>
      <c r="F48" s="16"/>
      <c r="G48" s="53">
        <v>0</v>
      </c>
      <c r="H48" s="16"/>
      <c r="I48" s="20">
        <f t="shared" si="2"/>
        <v>-8083947748</v>
      </c>
      <c r="J48" s="16"/>
      <c r="K48" s="21">
        <v>-0.06</v>
      </c>
      <c r="L48" s="16"/>
      <c r="M48" s="20">
        <v>0</v>
      </c>
      <c r="N48" s="16"/>
      <c r="O48" s="49">
        <v>-23255729047</v>
      </c>
      <c r="P48" s="16"/>
      <c r="Q48" s="53">
        <v>0</v>
      </c>
      <c r="R48" s="16"/>
      <c r="S48" s="53">
        <f t="shared" si="3"/>
        <v>-23255729047</v>
      </c>
      <c r="T48" s="16"/>
      <c r="U48" s="21">
        <v>-0.02</v>
      </c>
      <c r="V48" s="16"/>
      <c r="X48" s="49"/>
    </row>
    <row r="49" spans="1:24" ht="21.75" customHeight="1" x14ac:dyDescent="0.2">
      <c r="A49" s="48" t="s">
        <v>47</v>
      </c>
      <c r="C49" s="20">
        <v>0</v>
      </c>
      <c r="D49" s="16"/>
      <c r="E49" s="20">
        <v>117955744</v>
      </c>
      <c r="F49" s="16"/>
      <c r="G49" s="53">
        <v>0</v>
      </c>
      <c r="H49" s="16"/>
      <c r="I49" s="20">
        <f t="shared" si="2"/>
        <v>117955744</v>
      </c>
      <c r="J49" s="16"/>
      <c r="K49" s="21">
        <v>0</v>
      </c>
      <c r="L49" s="16"/>
      <c r="M49" s="20">
        <v>0</v>
      </c>
      <c r="N49" s="16"/>
      <c r="O49" s="49">
        <v>-424177373</v>
      </c>
      <c r="P49" s="16"/>
      <c r="Q49" s="53">
        <v>0</v>
      </c>
      <c r="R49" s="16"/>
      <c r="S49" s="53">
        <f t="shared" si="3"/>
        <v>-424177373</v>
      </c>
      <c r="T49" s="16"/>
      <c r="U49" s="21">
        <v>0</v>
      </c>
      <c r="V49" s="16"/>
      <c r="X49" s="49"/>
    </row>
    <row r="50" spans="1:24" ht="21.75" customHeight="1" x14ac:dyDescent="0.2">
      <c r="A50" s="48" t="s">
        <v>26</v>
      </c>
      <c r="C50" s="20">
        <v>0</v>
      </c>
      <c r="D50" s="16"/>
      <c r="E50" s="20">
        <v>1164164243</v>
      </c>
      <c r="F50" s="16"/>
      <c r="G50" s="53">
        <v>0</v>
      </c>
      <c r="H50" s="16"/>
      <c r="I50" s="20">
        <f t="shared" si="2"/>
        <v>1164164243</v>
      </c>
      <c r="J50" s="16"/>
      <c r="K50" s="21">
        <v>0.01</v>
      </c>
      <c r="L50" s="16"/>
      <c r="M50" s="20">
        <v>0</v>
      </c>
      <c r="N50" s="16"/>
      <c r="O50" s="49">
        <v>-3809298912</v>
      </c>
      <c r="P50" s="16"/>
      <c r="Q50" s="53">
        <v>0</v>
      </c>
      <c r="R50" s="16"/>
      <c r="S50" s="53">
        <f t="shared" si="3"/>
        <v>-3809298912</v>
      </c>
      <c r="T50" s="16"/>
      <c r="U50" s="21">
        <v>0</v>
      </c>
      <c r="V50" s="16"/>
      <c r="X50" s="49"/>
    </row>
    <row r="51" spans="1:24" ht="21.75" customHeight="1" x14ac:dyDescent="0.2">
      <c r="A51" s="87" t="s">
        <v>58</v>
      </c>
      <c r="C51" s="73">
        <v>0</v>
      </c>
      <c r="D51" s="16"/>
      <c r="E51" s="73">
        <f>-5866799399-637</f>
        <v>-5866800036</v>
      </c>
      <c r="F51" s="16"/>
      <c r="G51" s="53">
        <v>0</v>
      </c>
      <c r="H51" s="16"/>
      <c r="I51" s="20">
        <f t="shared" si="2"/>
        <v>-5866800036</v>
      </c>
      <c r="J51" s="16"/>
      <c r="K51" s="98">
        <v>-0.05</v>
      </c>
      <c r="L51" s="16"/>
      <c r="M51" s="73">
        <v>0</v>
      </c>
      <c r="N51" s="16"/>
      <c r="O51" s="49">
        <v>-18988071154</v>
      </c>
      <c r="P51" s="16"/>
      <c r="Q51" s="53">
        <v>0</v>
      </c>
      <c r="R51" s="16"/>
      <c r="S51" s="53">
        <f t="shared" si="3"/>
        <v>-18988071154</v>
      </c>
      <c r="T51" s="16"/>
      <c r="U51" s="98">
        <v>-0.01</v>
      </c>
      <c r="V51" s="16"/>
      <c r="X51" s="49"/>
    </row>
    <row r="52" spans="1:24" ht="21.75" customHeight="1" x14ac:dyDescent="0.2">
      <c r="A52" s="48" t="s">
        <v>56</v>
      </c>
      <c r="C52" s="20">
        <v>0</v>
      </c>
      <c r="D52" s="16"/>
      <c r="E52" s="20">
        <v>872011514</v>
      </c>
      <c r="F52" s="16"/>
      <c r="G52" s="53">
        <v>-641941936</v>
      </c>
      <c r="H52" s="16"/>
      <c r="I52" s="20">
        <f t="shared" si="2"/>
        <v>230069578</v>
      </c>
      <c r="J52" s="16"/>
      <c r="K52" s="21">
        <v>0</v>
      </c>
      <c r="L52" s="16"/>
      <c r="M52" s="20">
        <v>0</v>
      </c>
      <c r="N52" s="16"/>
      <c r="O52" s="49">
        <v>-1358114944</v>
      </c>
      <c r="P52" s="16"/>
      <c r="Q52" s="53">
        <v>2893595</v>
      </c>
      <c r="R52" s="16"/>
      <c r="S52" s="53">
        <f t="shared" si="3"/>
        <v>-1355221349</v>
      </c>
      <c r="T52" s="16"/>
      <c r="U52" s="21">
        <v>0</v>
      </c>
      <c r="V52" s="16"/>
      <c r="X52" s="49"/>
    </row>
    <row r="53" spans="1:24" ht="21.75" customHeight="1" x14ac:dyDescent="0.2">
      <c r="A53" s="48" t="s">
        <v>541</v>
      </c>
      <c r="C53" s="20">
        <v>0</v>
      </c>
      <c r="D53" s="16"/>
      <c r="E53" s="20">
        <v>0</v>
      </c>
      <c r="F53" s="16"/>
      <c r="G53" s="53">
        <v>0</v>
      </c>
      <c r="H53" s="16"/>
      <c r="I53" s="20">
        <f t="shared" si="2"/>
        <v>0</v>
      </c>
      <c r="J53" s="16"/>
      <c r="K53" s="21">
        <v>0</v>
      </c>
      <c r="L53" s="16"/>
      <c r="M53" s="20">
        <v>0</v>
      </c>
      <c r="N53" s="16"/>
      <c r="O53" s="49">
        <v>0</v>
      </c>
      <c r="P53" s="16"/>
      <c r="Q53" s="53">
        <v>3942627</v>
      </c>
      <c r="R53" s="16"/>
      <c r="S53" s="53">
        <f t="shared" si="3"/>
        <v>3942627</v>
      </c>
      <c r="T53" s="16"/>
      <c r="U53" s="21">
        <v>0</v>
      </c>
      <c r="V53" s="16"/>
      <c r="X53" s="49"/>
    </row>
    <row r="54" spans="1:24" ht="21.75" customHeight="1" x14ac:dyDescent="0.2">
      <c r="A54" s="48" t="s">
        <v>548</v>
      </c>
      <c r="C54" s="20">
        <v>0</v>
      </c>
      <c r="D54" s="16"/>
      <c r="E54" s="20">
        <v>0</v>
      </c>
      <c r="F54" s="16"/>
      <c r="G54" s="53">
        <v>0</v>
      </c>
      <c r="H54" s="16"/>
      <c r="I54" s="20">
        <f t="shared" si="2"/>
        <v>0</v>
      </c>
      <c r="J54" s="16"/>
      <c r="K54" s="21">
        <v>0</v>
      </c>
      <c r="L54" s="16"/>
      <c r="M54" s="20">
        <v>0</v>
      </c>
      <c r="N54" s="16"/>
      <c r="O54" s="49">
        <v>0</v>
      </c>
      <c r="P54" s="16"/>
      <c r="Q54" s="53">
        <v>23212859</v>
      </c>
      <c r="R54" s="16"/>
      <c r="S54" s="53">
        <f t="shared" si="3"/>
        <v>23212859</v>
      </c>
      <c r="T54" s="16"/>
      <c r="U54" s="21">
        <v>0</v>
      </c>
      <c r="V54" s="16"/>
      <c r="X54" s="49"/>
    </row>
    <row r="55" spans="1:24" ht="21.75" customHeight="1" x14ac:dyDescent="0.2">
      <c r="A55" s="48" t="s">
        <v>35</v>
      </c>
      <c r="C55" s="20">
        <v>0</v>
      </c>
      <c r="D55" s="16"/>
      <c r="E55" s="20">
        <v>-3023265733</v>
      </c>
      <c r="F55" s="16"/>
      <c r="G55" s="53">
        <v>0</v>
      </c>
      <c r="H55" s="16"/>
      <c r="I55" s="20">
        <f t="shared" si="2"/>
        <v>-3023265733</v>
      </c>
      <c r="J55" s="16"/>
      <c r="K55" s="21">
        <v>-0.02</v>
      </c>
      <c r="L55" s="16"/>
      <c r="M55" s="20">
        <v>60061889000</v>
      </c>
      <c r="N55" s="16"/>
      <c r="O55" s="49">
        <v>-67835643503</v>
      </c>
      <c r="P55" s="16"/>
      <c r="Q55" s="53">
        <v>499344850</v>
      </c>
      <c r="R55" s="16"/>
      <c r="S55" s="53">
        <f t="shared" si="3"/>
        <v>-7274409653</v>
      </c>
      <c r="T55" s="16"/>
      <c r="U55" s="21">
        <v>-0.01</v>
      </c>
      <c r="V55" s="16"/>
      <c r="X55" s="49"/>
    </row>
    <row r="56" spans="1:24" ht="21.75" customHeight="1" x14ac:dyDescent="0.2">
      <c r="A56" s="48" t="s">
        <v>44</v>
      </c>
      <c r="C56" s="20">
        <v>270104672373</v>
      </c>
      <c r="D56" s="16"/>
      <c r="E56" s="20">
        <v>-276332526411</v>
      </c>
      <c r="F56" s="16"/>
      <c r="G56" s="53">
        <v>-10165097696</v>
      </c>
      <c r="H56" s="16"/>
      <c r="I56" s="20">
        <f t="shared" si="2"/>
        <v>-16392951734</v>
      </c>
      <c r="J56" s="16"/>
      <c r="K56" s="21">
        <v>-0.13</v>
      </c>
      <c r="L56" s="16"/>
      <c r="M56" s="20">
        <v>270104672373</v>
      </c>
      <c r="N56" s="16"/>
      <c r="O56" s="49">
        <v>-307564605834</v>
      </c>
      <c r="P56" s="16"/>
      <c r="Q56" s="53">
        <v>511633213</v>
      </c>
      <c r="R56" s="16"/>
      <c r="S56" s="53">
        <f t="shared" si="3"/>
        <v>-36948300248</v>
      </c>
      <c r="T56" s="16"/>
      <c r="U56" s="21">
        <v>-0.03</v>
      </c>
      <c r="V56" s="16"/>
      <c r="X56" s="49"/>
    </row>
    <row r="57" spans="1:24" ht="21.75" customHeight="1" x14ac:dyDescent="0.2">
      <c r="A57" s="48" t="s">
        <v>552</v>
      </c>
      <c r="C57" s="20">
        <v>0</v>
      </c>
      <c r="D57" s="16"/>
      <c r="E57" s="20">
        <v>0</v>
      </c>
      <c r="F57" s="16"/>
      <c r="G57" s="53">
        <v>0</v>
      </c>
      <c r="H57" s="16"/>
      <c r="I57" s="20">
        <f t="shared" si="2"/>
        <v>0</v>
      </c>
      <c r="J57" s="16"/>
      <c r="K57" s="21">
        <v>0</v>
      </c>
      <c r="L57" s="16"/>
      <c r="M57" s="20">
        <v>0</v>
      </c>
      <c r="N57" s="16"/>
      <c r="O57" s="49">
        <v>0</v>
      </c>
      <c r="P57" s="16"/>
      <c r="Q57" s="53">
        <v>651410498</v>
      </c>
      <c r="R57" s="16"/>
      <c r="S57" s="53">
        <f t="shared" si="3"/>
        <v>651410498</v>
      </c>
      <c r="T57" s="16"/>
      <c r="U57" s="21">
        <v>0</v>
      </c>
      <c r="V57" s="16"/>
      <c r="X57" s="49"/>
    </row>
    <row r="58" spans="1:24" ht="21.75" customHeight="1" x14ac:dyDescent="0.2">
      <c r="A58" s="48" t="s">
        <v>51</v>
      </c>
      <c r="C58" s="20">
        <v>0</v>
      </c>
      <c r="D58" s="16"/>
      <c r="E58" s="20">
        <v>-7792600859</v>
      </c>
      <c r="F58" s="16"/>
      <c r="G58" s="53">
        <v>0</v>
      </c>
      <c r="H58" s="16"/>
      <c r="I58" s="20">
        <f t="shared" si="2"/>
        <v>-7792600859</v>
      </c>
      <c r="J58" s="16"/>
      <c r="K58" s="21">
        <v>-0.06</v>
      </c>
      <c r="L58" s="16"/>
      <c r="M58" s="20">
        <v>156139223137</v>
      </c>
      <c r="N58" s="16"/>
      <c r="O58" s="49">
        <v>-171596473823</v>
      </c>
      <c r="P58" s="16"/>
      <c r="Q58" s="53">
        <v>1276285861</v>
      </c>
      <c r="R58" s="16"/>
      <c r="S58" s="53">
        <f t="shared" si="3"/>
        <v>-14180964825</v>
      </c>
      <c r="T58" s="16"/>
      <c r="U58" s="21">
        <v>-0.01</v>
      </c>
      <c r="V58" s="16"/>
      <c r="X58" s="49"/>
    </row>
    <row r="59" spans="1:24" ht="21.75" customHeight="1" x14ac:dyDescent="0.2">
      <c r="A59" s="48" t="s">
        <v>64</v>
      </c>
      <c r="C59" s="20">
        <v>0</v>
      </c>
      <c r="D59" s="16"/>
      <c r="E59" s="20">
        <v>2316985045</v>
      </c>
      <c r="F59" s="16"/>
      <c r="G59" s="53">
        <v>1339319720</v>
      </c>
      <c r="H59" s="16"/>
      <c r="I59" s="20">
        <f t="shared" si="2"/>
        <v>3656304765</v>
      </c>
      <c r="J59" s="16"/>
      <c r="K59" s="21">
        <v>0.03</v>
      </c>
      <c r="L59" s="16"/>
      <c r="M59" s="20">
        <v>0</v>
      </c>
      <c r="N59" s="16"/>
      <c r="O59" s="49">
        <v>-1296612222</v>
      </c>
      <c r="P59" s="16"/>
      <c r="Q59" s="53">
        <v>1339319720</v>
      </c>
      <c r="R59" s="16"/>
      <c r="S59" s="53">
        <f t="shared" si="3"/>
        <v>42707498</v>
      </c>
      <c r="T59" s="16"/>
      <c r="U59" s="21">
        <v>0</v>
      </c>
      <c r="V59" s="16"/>
      <c r="X59" s="49"/>
    </row>
    <row r="60" spans="1:24" ht="21.75" customHeight="1" x14ac:dyDescent="0.2">
      <c r="A60" s="48" t="s">
        <v>547</v>
      </c>
      <c r="C60" s="20">
        <v>0</v>
      </c>
      <c r="D60" s="16"/>
      <c r="E60" s="20">
        <v>0</v>
      </c>
      <c r="F60" s="16"/>
      <c r="G60" s="53">
        <v>0</v>
      </c>
      <c r="H60" s="16"/>
      <c r="I60" s="20">
        <f t="shared" si="2"/>
        <v>0</v>
      </c>
      <c r="J60" s="16"/>
      <c r="K60" s="21">
        <v>0</v>
      </c>
      <c r="L60" s="16"/>
      <c r="M60" s="20">
        <v>0</v>
      </c>
      <c r="N60" s="16"/>
      <c r="O60" s="49">
        <v>0</v>
      </c>
      <c r="P60" s="16"/>
      <c r="Q60" s="53">
        <v>1722017646</v>
      </c>
      <c r="R60" s="16"/>
      <c r="S60" s="53">
        <f t="shared" si="3"/>
        <v>1722017646</v>
      </c>
      <c r="T60" s="16"/>
      <c r="U60" s="21">
        <v>0</v>
      </c>
      <c r="V60" s="16"/>
      <c r="X60" s="49"/>
    </row>
    <row r="61" spans="1:24" ht="21.75" customHeight="1" x14ac:dyDescent="0.2">
      <c r="A61" s="48" t="s">
        <v>49</v>
      </c>
      <c r="C61" s="20">
        <v>0</v>
      </c>
      <c r="D61" s="16"/>
      <c r="E61" s="20">
        <v>-10068105950</v>
      </c>
      <c r="F61" s="16"/>
      <c r="G61" s="53">
        <v>0</v>
      </c>
      <c r="H61" s="16"/>
      <c r="I61" s="20">
        <f t="shared" si="2"/>
        <v>-10068105950</v>
      </c>
      <c r="J61" s="16"/>
      <c r="K61" s="21">
        <v>-0.08</v>
      </c>
      <c r="L61" s="16"/>
      <c r="M61" s="20">
        <v>151498017450</v>
      </c>
      <c r="N61" s="16"/>
      <c r="O61" s="49">
        <v>-191228364693</v>
      </c>
      <c r="P61" s="16"/>
      <c r="Q61" s="53">
        <v>2376916989</v>
      </c>
      <c r="R61" s="16"/>
      <c r="S61" s="53">
        <f t="shared" si="3"/>
        <v>-37353430254</v>
      </c>
      <c r="T61" s="16"/>
      <c r="U61" s="21">
        <v>-0.03</v>
      </c>
      <c r="V61" s="16"/>
      <c r="X61" s="49"/>
    </row>
    <row r="62" spans="1:24" ht="21.75" customHeight="1" x14ac:dyDescent="0.2">
      <c r="A62" s="48" t="s">
        <v>536</v>
      </c>
      <c r="C62" s="20">
        <v>0</v>
      </c>
      <c r="D62" s="16"/>
      <c r="E62" s="20">
        <v>0</v>
      </c>
      <c r="F62" s="16"/>
      <c r="G62" s="53">
        <v>0</v>
      </c>
      <c r="H62" s="16"/>
      <c r="I62" s="20">
        <f t="shared" si="2"/>
        <v>0</v>
      </c>
      <c r="J62" s="16"/>
      <c r="K62" s="21">
        <v>0</v>
      </c>
      <c r="L62" s="16"/>
      <c r="M62" s="20">
        <v>0</v>
      </c>
      <c r="N62" s="16"/>
      <c r="O62" s="49">
        <v>0</v>
      </c>
      <c r="P62" s="16"/>
      <c r="Q62" s="53">
        <v>2394776272</v>
      </c>
      <c r="R62" s="16"/>
      <c r="S62" s="53">
        <f t="shared" si="3"/>
        <v>2394776272</v>
      </c>
      <c r="T62" s="16"/>
      <c r="U62" s="21">
        <v>0</v>
      </c>
      <c r="V62" s="16"/>
      <c r="X62" s="49"/>
    </row>
    <row r="63" spans="1:24" ht="21.75" customHeight="1" x14ac:dyDescent="0.2">
      <c r="A63" s="48" t="s">
        <v>38</v>
      </c>
      <c r="C63" s="20">
        <v>0</v>
      </c>
      <c r="D63" s="16"/>
      <c r="E63" s="20">
        <v>1253722350</v>
      </c>
      <c r="F63" s="16"/>
      <c r="G63" s="53">
        <v>-1024301085</v>
      </c>
      <c r="H63" s="16"/>
      <c r="I63" s="20">
        <f t="shared" si="2"/>
        <v>229421265</v>
      </c>
      <c r="J63" s="16"/>
      <c r="K63" s="21">
        <v>0</v>
      </c>
      <c r="L63" s="16"/>
      <c r="M63" s="20">
        <v>14451555200</v>
      </c>
      <c r="N63" s="16"/>
      <c r="O63" s="49">
        <v>-12391748407</v>
      </c>
      <c r="P63" s="16"/>
      <c r="Q63" s="53">
        <v>3208960995</v>
      </c>
      <c r="R63" s="16"/>
      <c r="S63" s="53">
        <f t="shared" si="3"/>
        <v>5268767788</v>
      </c>
      <c r="T63" s="16"/>
      <c r="U63" s="21">
        <v>0</v>
      </c>
      <c r="V63" s="16"/>
      <c r="X63" s="49"/>
    </row>
    <row r="64" spans="1:24" ht="21.75" customHeight="1" x14ac:dyDescent="0.2">
      <c r="A64" s="48" t="s">
        <v>37</v>
      </c>
      <c r="C64" s="20">
        <v>0</v>
      </c>
      <c r="D64" s="16"/>
      <c r="E64" s="20">
        <v>56011482252</v>
      </c>
      <c r="F64" s="16"/>
      <c r="G64" s="53">
        <v>0</v>
      </c>
      <c r="H64" s="16"/>
      <c r="I64" s="20">
        <f t="shared" si="2"/>
        <v>56011482252</v>
      </c>
      <c r="J64" s="16"/>
      <c r="K64" s="21">
        <v>0.44</v>
      </c>
      <c r="L64" s="16"/>
      <c r="M64" s="20">
        <v>37353697452</v>
      </c>
      <c r="N64" s="16"/>
      <c r="O64" s="49">
        <v>44065021910</v>
      </c>
      <c r="P64" s="16"/>
      <c r="Q64" s="53">
        <v>3661902459</v>
      </c>
      <c r="R64" s="16"/>
      <c r="S64" s="53">
        <f t="shared" si="3"/>
        <v>85080621821</v>
      </c>
      <c r="T64" s="16"/>
      <c r="U64" s="21">
        <v>0.06</v>
      </c>
      <c r="V64" s="16"/>
      <c r="X64" s="49"/>
    </row>
    <row r="65" spans="1:24" ht="21.75" customHeight="1" x14ac:dyDescent="0.2">
      <c r="A65" s="48" t="s">
        <v>543</v>
      </c>
      <c r="C65" s="20">
        <v>0</v>
      </c>
      <c r="D65" s="16"/>
      <c r="E65" s="20">
        <v>0</v>
      </c>
      <c r="F65" s="16"/>
      <c r="G65" s="53">
        <v>0</v>
      </c>
      <c r="H65" s="16"/>
      <c r="I65" s="20">
        <f t="shared" si="2"/>
        <v>0</v>
      </c>
      <c r="J65" s="16"/>
      <c r="K65" s="21">
        <v>0</v>
      </c>
      <c r="L65" s="16"/>
      <c r="M65" s="20">
        <v>0</v>
      </c>
      <c r="N65" s="16"/>
      <c r="O65" s="49">
        <v>0</v>
      </c>
      <c r="P65" s="16"/>
      <c r="Q65" s="53">
        <v>4284167823</v>
      </c>
      <c r="R65" s="16"/>
      <c r="S65" s="53">
        <f t="shared" si="3"/>
        <v>4284167823</v>
      </c>
      <c r="T65" s="16"/>
      <c r="U65" s="21">
        <v>0</v>
      </c>
      <c r="V65" s="16"/>
      <c r="X65" s="49"/>
    </row>
    <row r="66" spans="1:24" ht="21.75" customHeight="1" x14ac:dyDescent="0.2">
      <c r="A66" s="48" t="s">
        <v>540</v>
      </c>
      <c r="C66" s="20">
        <v>0</v>
      </c>
      <c r="D66" s="16"/>
      <c r="E66" s="20">
        <v>0</v>
      </c>
      <c r="F66" s="16"/>
      <c r="G66" s="53">
        <v>0</v>
      </c>
      <c r="H66" s="16"/>
      <c r="I66" s="20">
        <f t="shared" si="2"/>
        <v>0</v>
      </c>
      <c r="J66" s="16"/>
      <c r="K66" s="21">
        <v>0</v>
      </c>
      <c r="L66" s="16"/>
      <c r="M66" s="20">
        <v>0</v>
      </c>
      <c r="N66" s="16"/>
      <c r="O66" s="49">
        <v>0</v>
      </c>
      <c r="P66" s="16"/>
      <c r="Q66" s="53">
        <v>5875469986</v>
      </c>
      <c r="R66" s="16"/>
      <c r="S66" s="53">
        <f t="shared" si="3"/>
        <v>5875469986</v>
      </c>
      <c r="T66" s="16"/>
      <c r="U66" s="21">
        <v>0</v>
      </c>
      <c r="V66" s="16"/>
      <c r="X66" s="49"/>
    </row>
    <row r="67" spans="1:24" ht="21.75" customHeight="1" x14ac:dyDescent="0.2">
      <c r="A67" s="48" t="s">
        <v>539</v>
      </c>
      <c r="C67" s="20">
        <v>0</v>
      </c>
      <c r="D67" s="16"/>
      <c r="E67" s="20">
        <v>0</v>
      </c>
      <c r="F67" s="16"/>
      <c r="G67" s="53">
        <v>0</v>
      </c>
      <c r="H67" s="16"/>
      <c r="I67" s="20">
        <f t="shared" si="2"/>
        <v>0</v>
      </c>
      <c r="J67" s="16"/>
      <c r="K67" s="21">
        <v>0</v>
      </c>
      <c r="L67" s="16"/>
      <c r="M67" s="20">
        <v>0</v>
      </c>
      <c r="N67" s="16"/>
      <c r="O67" s="49">
        <v>0</v>
      </c>
      <c r="P67" s="16"/>
      <c r="Q67" s="53">
        <v>6958945395</v>
      </c>
      <c r="R67" s="16"/>
      <c r="S67" s="53">
        <f t="shared" si="3"/>
        <v>6958945395</v>
      </c>
      <c r="T67" s="16"/>
      <c r="U67" s="21">
        <v>0.01</v>
      </c>
      <c r="V67" s="16"/>
      <c r="X67" s="49"/>
    </row>
    <row r="68" spans="1:24" ht="21.75" customHeight="1" x14ac:dyDescent="0.2">
      <c r="A68" s="48" t="s">
        <v>544</v>
      </c>
      <c r="C68" s="20">
        <v>0</v>
      </c>
      <c r="D68" s="16"/>
      <c r="E68" s="20">
        <v>0</v>
      </c>
      <c r="F68" s="16"/>
      <c r="G68" s="53">
        <v>0</v>
      </c>
      <c r="H68" s="16"/>
      <c r="I68" s="20">
        <f t="shared" si="2"/>
        <v>0</v>
      </c>
      <c r="J68" s="16"/>
      <c r="K68" s="21">
        <v>0</v>
      </c>
      <c r="L68" s="16"/>
      <c r="M68" s="20">
        <v>0</v>
      </c>
      <c r="N68" s="16"/>
      <c r="O68" s="49">
        <v>0</v>
      </c>
      <c r="P68" s="16"/>
      <c r="Q68" s="53">
        <v>12585672505</v>
      </c>
      <c r="R68" s="16"/>
      <c r="S68" s="53">
        <f t="shared" si="3"/>
        <v>12585672505</v>
      </c>
      <c r="T68" s="16"/>
      <c r="U68" s="21">
        <v>0.01</v>
      </c>
      <c r="V68" s="16"/>
      <c r="X68" s="49"/>
    </row>
    <row r="69" spans="1:24" ht="21.75" customHeight="1" x14ac:dyDescent="0.2">
      <c r="A69" s="48" t="s">
        <v>48</v>
      </c>
      <c r="C69" s="20">
        <v>0</v>
      </c>
      <c r="D69" s="16"/>
      <c r="E69" s="20">
        <v>-16775031239</v>
      </c>
      <c r="F69" s="16"/>
      <c r="G69" s="53">
        <v>0</v>
      </c>
      <c r="H69" s="16"/>
      <c r="I69" s="20">
        <f t="shared" si="2"/>
        <v>-16775031239</v>
      </c>
      <c r="J69" s="16"/>
      <c r="K69" s="21">
        <v>-0.13</v>
      </c>
      <c r="L69" s="16"/>
      <c r="M69" s="20">
        <v>152178252510</v>
      </c>
      <c r="N69" s="16"/>
      <c r="O69" s="49">
        <v>-33644897015</v>
      </c>
      <c r="P69" s="16"/>
      <c r="Q69" s="53">
        <v>24269225892</v>
      </c>
      <c r="R69" s="16"/>
      <c r="S69" s="53">
        <f t="shared" si="3"/>
        <v>142802581387</v>
      </c>
      <c r="T69" s="16"/>
      <c r="U69" s="21">
        <v>0.11</v>
      </c>
      <c r="V69" s="16"/>
      <c r="X69" s="49"/>
    </row>
    <row r="70" spans="1:24" ht="21.75" customHeight="1" x14ac:dyDescent="0.2">
      <c r="A70" s="48" t="s">
        <v>545</v>
      </c>
      <c r="C70" s="20">
        <v>0</v>
      </c>
      <c r="D70" s="16"/>
      <c r="E70" s="20">
        <v>0</v>
      </c>
      <c r="F70" s="16"/>
      <c r="G70" s="53">
        <v>0</v>
      </c>
      <c r="H70" s="16"/>
      <c r="I70" s="20">
        <f t="shared" si="2"/>
        <v>0</v>
      </c>
      <c r="J70" s="16"/>
      <c r="K70" s="21">
        <v>0</v>
      </c>
      <c r="L70" s="16"/>
      <c r="M70" s="20">
        <v>0</v>
      </c>
      <c r="N70" s="16"/>
      <c r="O70" s="49">
        <v>0</v>
      </c>
      <c r="P70" s="16"/>
      <c r="Q70" s="53">
        <v>28994689252</v>
      </c>
      <c r="R70" s="16"/>
      <c r="S70" s="53">
        <f t="shared" si="3"/>
        <v>28994689252</v>
      </c>
      <c r="T70" s="16"/>
      <c r="U70" s="21">
        <v>0.02</v>
      </c>
      <c r="V70" s="16"/>
      <c r="X70" s="49"/>
    </row>
    <row r="71" spans="1:24" ht="21.75" customHeight="1" x14ac:dyDescent="0.2">
      <c r="A71" s="48" t="s">
        <v>61</v>
      </c>
      <c r="C71" s="20">
        <v>0</v>
      </c>
      <c r="D71" s="16"/>
      <c r="E71" s="20">
        <v>-4303426437</v>
      </c>
      <c r="F71" s="16"/>
      <c r="G71" s="53">
        <v>0</v>
      </c>
      <c r="H71" s="16"/>
      <c r="I71" s="20">
        <f t="shared" si="2"/>
        <v>-4303426437</v>
      </c>
      <c r="J71" s="16"/>
      <c r="K71" s="21">
        <v>-0.03</v>
      </c>
      <c r="L71" s="16"/>
      <c r="M71" s="20">
        <v>44949451850</v>
      </c>
      <c r="N71" s="16"/>
      <c r="O71" s="49">
        <v>117288423838</v>
      </c>
      <c r="P71" s="16"/>
      <c r="Q71" s="53">
        <v>86027540661</v>
      </c>
      <c r="R71" s="16"/>
      <c r="S71" s="53">
        <f t="shared" si="3"/>
        <v>248265416349</v>
      </c>
      <c r="T71" s="16"/>
      <c r="U71" s="21">
        <v>0.19</v>
      </c>
      <c r="V71" s="16"/>
      <c r="X71" s="49"/>
    </row>
    <row r="72" spans="1:24" ht="21.75" customHeight="1" x14ac:dyDescent="0.2">
      <c r="A72" s="48" t="s">
        <v>27</v>
      </c>
      <c r="C72" s="20">
        <v>0</v>
      </c>
      <c r="D72" s="16"/>
      <c r="E72" s="20">
        <v>9524953757</v>
      </c>
      <c r="F72" s="16"/>
      <c r="G72" s="53">
        <v>99440673224</v>
      </c>
      <c r="H72" s="16"/>
      <c r="I72" s="20">
        <f t="shared" si="2"/>
        <v>108965626981</v>
      </c>
      <c r="J72" s="16"/>
      <c r="K72" s="21">
        <v>-8.49</v>
      </c>
      <c r="L72" s="16"/>
      <c r="M72" s="20">
        <v>217047462558</v>
      </c>
      <c r="N72" s="16"/>
      <c r="O72" s="49">
        <v>-9857384446</v>
      </c>
      <c r="P72" s="16"/>
      <c r="Q72" s="53">
        <v>99440673224</v>
      </c>
      <c r="R72" s="16"/>
      <c r="S72" s="53">
        <f t="shared" si="3"/>
        <v>306630751336</v>
      </c>
      <c r="T72" s="16"/>
      <c r="U72" s="21">
        <v>-0.66</v>
      </c>
      <c r="V72" s="16"/>
      <c r="X72" s="49"/>
    </row>
    <row r="73" spans="1:24" ht="21.75" customHeight="1" x14ac:dyDescent="0.2">
      <c r="A73" s="50" t="s">
        <v>20</v>
      </c>
      <c r="C73" s="22">
        <v>0</v>
      </c>
      <c r="D73" s="16"/>
      <c r="E73" s="22">
        <v>0</v>
      </c>
      <c r="F73" s="16"/>
      <c r="G73" s="53">
        <v>14110572622</v>
      </c>
      <c r="H73" s="16"/>
      <c r="I73" s="20">
        <f t="shared" si="2"/>
        <v>14110572622</v>
      </c>
      <c r="J73" s="16"/>
      <c r="K73" s="23">
        <v>0</v>
      </c>
      <c r="L73" s="16"/>
      <c r="M73" s="22">
        <v>71739831548</v>
      </c>
      <c r="N73" s="16"/>
      <c r="O73" s="49">
        <v>0</v>
      </c>
      <c r="P73" s="16"/>
      <c r="Q73" s="53">
        <v>546706759750</v>
      </c>
      <c r="R73" s="16"/>
      <c r="S73" s="53">
        <f t="shared" si="3"/>
        <v>618446591298</v>
      </c>
      <c r="T73" s="16"/>
      <c r="U73" s="23">
        <v>-1.44</v>
      </c>
      <c r="V73" s="16"/>
      <c r="X73" s="49"/>
    </row>
    <row r="74" spans="1:24" ht="21.75" customHeight="1" thickBot="1" x14ac:dyDescent="0.25">
      <c r="A74" s="51" t="s">
        <v>65</v>
      </c>
      <c r="C74" s="24">
        <f>SUM(C9:C73)</f>
        <v>460620605544</v>
      </c>
      <c r="D74" s="16"/>
      <c r="E74" s="24">
        <f>SUM(E9:E73)</f>
        <v>-471271107707</v>
      </c>
      <c r="F74" s="16"/>
      <c r="G74" s="24">
        <f>SUM(G9:G73)</f>
        <v>26464289128</v>
      </c>
      <c r="H74" s="16"/>
      <c r="I74" s="24">
        <f>SUM(I9:I73)</f>
        <v>15813786965</v>
      </c>
      <c r="J74" s="16"/>
      <c r="K74" s="25">
        <v>-9.4</v>
      </c>
      <c r="L74" s="16"/>
      <c r="M74" s="24">
        <f>SUM(M9:M73)</f>
        <v>3243097746889</v>
      </c>
      <c r="N74" s="16"/>
      <c r="O74" s="74">
        <f>SUM(O9:O73)</f>
        <v>-3044071609741</v>
      </c>
      <c r="P74" s="16"/>
      <c r="Q74" s="24">
        <f>SUM(Q9:Q73)</f>
        <v>411260107825</v>
      </c>
      <c r="R74" s="16"/>
      <c r="S74" s="24">
        <f>SUM(S9:S73)</f>
        <v>610286244973</v>
      </c>
      <c r="T74" s="16"/>
      <c r="U74" s="25">
        <v>-2.35</v>
      </c>
      <c r="V74" s="16"/>
      <c r="X74" s="49"/>
    </row>
    <row r="75" spans="1:24" ht="19.5" thickTop="1" x14ac:dyDescent="0.2"/>
    <row r="76" spans="1:24" ht="33.75" customHeight="1" x14ac:dyDescent="0.2"/>
    <row r="77" spans="1:24" s="20" customFormat="1" x14ac:dyDescent="0.2">
      <c r="W77" s="7"/>
    </row>
    <row r="78" spans="1:24" s="20" customFormat="1" x14ac:dyDescent="0.2">
      <c r="W78" s="7"/>
    </row>
    <row r="79" spans="1:24" s="20" customFormat="1" x14ac:dyDescent="0.2">
      <c r="W79" s="7"/>
    </row>
    <row r="80" spans="1:24" s="20" customFormat="1" x14ac:dyDescent="0.2">
      <c r="W80" s="7"/>
    </row>
  </sheetData>
  <sortState xmlns:xlrd2="http://schemas.microsoft.com/office/spreadsheetml/2017/richdata2" ref="W9:W52">
    <sortCondition ref="W9:W52"/>
  </sortState>
  <mergeCells count="8">
    <mergeCell ref="I7:K7"/>
    <mergeCell ref="S7:U7"/>
    <mergeCell ref="A1:U1"/>
    <mergeCell ref="A2:U2"/>
    <mergeCell ref="A3:U3"/>
    <mergeCell ref="B5:U5"/>
    <mergeCell ref="C6:K6"/>
    <mergeCell ref="M6:U6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X35"/>
  <sheetViews>
    <sheetView rightToLeft="1" workbookViewId="0">
      <selection activeCell="F16" sqref="F16"/>
    </sheetView>
  </sheetViews>
  <sheetFormatPr defaultRowHeight="12.75" x14ac:dyDescent="0.2"/>
  <cols>
    <col min="1" max="1" width="5.140625" style="55" customWidth="1"/>
    <col min="2" max="2" width="24.7109375" style="55" customWidth="1"/>
    <col min="3" max="3" width="1.28515625" style="55" customWidth="1"/>
    <col min="4" max="4" width="16.28515625" style="55" bestFit="1" customWidth="1"/>
    <col min="5" max="5" width="1.28515625" style="55" customWidth="1"/>
    <col min="6" max="6" width="17" style="55" bestFit="1" customWidth="1"/>
    <col min="7" max="7" width="1.28515625" style="55" customWidth="1"/>
    <col min="8" max="8" width="14.85546875" style="55" bestFit="1" customWidth="1"/>
    <col min="9" max="9" width="1.28515625" style="55" customWidth="1"/>
    <col min="10" max="10" width="17" style="55" bestFit="1" customWidth="1"/>
    <col min="11" max="11" width="1.28515625" style="55" customWidth="1"/>
    <col min="12" max="12" width="17.28515625" style="55" bestFit="1" customWidth="1"/>
    <col min="13" max="13" width="1.28515625" style="55" customWidth="1"/>
    <col min="14" max="14" width="16.28515625" style="55" bestFit="1" customWidth="1"/>
    <col min="15" max="16" width="1.28515625" style="55" customWidth="1"/>
    <col min="17" max="17" width="16.85546875" style="55" bestFit="1" customWidth="1"/>
    <col min="18" max="18" width="1.28515625" style="55" customWidth="1"/>
    <col min="19" max="19" width="16.140625" style="55" bestFit="1" customWidth="1"/>
    <col min="20" max="20" width="1.28515625" style="55" customWidth="1"/>
    <col min="21" max="21" width="16.85546875" style="55" bestFit="1" customWidth="1"/>
    <col min="22" max="22" width="1.28515625" style="55" customWidth="1"/>
    <col min="23" max="23" width="17.28515625" style="55" bestFit="1" customWidth="1"/>
    <col min="24" max="24" width="0.28515625" style="55" customWidth="1"/>
    <col min="25" max="16384" width="9.140625" style="55"/>
  </cols>
  <sheetData>
    <row r="1" spans="1:24" ht="29.1" customHeight="1" x14ac:dyDescent="0.2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</row>
    <row r="2" spans="1:24" ht="21.75" customHeight="1" x14ac:dyDescent="0.2">
      <c r="A2" s="128" t="s">
        <v>511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</row>
    <row r="3" spans="1:24" ht="21.75" customHeight="1" x14ac:dyDescent="0.2">
      <c r="A3" s="128" t="s">
        <v>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</row>
    <row r="4" spans="1:24" ht="14.45" customHeight="1" x14ac:dyDescent="0.2"/>
    <row r="5" spans="1:24" ht="14.45" customHeight="1" x14ac:dyDescent="0.2">
      <c r="A5" s="75" t="s">
        <v>554</v>
      </c>
      <c r="B5" s="129" t="s">
        <v>555</v>
      </c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</row>
    <row r="6" spans="1:24" ht="14.45" customHeight="1" x14ac:dyDescent="0.2">
      <c r="D6" s="125" t="s">
        <v>529</v>
      </c>
      <c r="E6" s="125"/>
      <c r="F6" s="125"/>
      <c r="G6" s="125"/>
      <c r="H6" s="125"/>
      <c r="I6" s="125"/>
      <c r="J6" s="125"/>
      <c r="K6" s="125"/>
      <c r="L6" s="125"/>
      <c r="N6" s="125" t="s">
        <v>530</v>
      </c>
      <c r="O6" s="125"/>
      <c r="P6" s="125"/>
      <c r="Q6" s="125"/>
      <c r="R6" s="125"/>
      <c r="S6" s="125"/>
      <c r="T6" s="125"/>
      <c r="U6" s="125"/>
      <c r="V6" s="125"/>
      <c r="W6" s="125"/>
    </row>
    <row r="7" spans="1:24" ht="14.45" customHeight="1" x14ac:dyDescent="0.2">
      <c r="D7" s="76"/>
      <c r="E7" s="76"/>
      <c r="F7" s="76"/>
      <c r="G7" s="76"/>
      <c r="H7" s="76"/>
      <c r="I7" s="76"/>
      <c r="J7" s="124" t="s">
        <v>65</v>
      </c>
      <c r="K7" s="124"/>
      <c r="L7" s="124"/>
      <c r="N7" s="76"/>
      <c r="O7" s="76"/>
      <c r="P7" s="76"/>
      <c r="Q7" s="76"/>
      <c r="R7" s="76"/>
      <c r="S7" s="76"/>
      <c r="T7" s="76"/>
      <c r="U7" s="124" t="s">
        <v>65</v>
      </c>
      <c r="V7" s="124"/>
      <c r="W7" s="124"/>
    </row>
    <row r="8" spans="1:24" ht="14.45" customHeight="1" x14ac:dyDescent="0.2">
      <c r="A8" s="125" t="s">
        <v>94</v>
      </c>
      <c r="B8" s="125"/>
      <c r="D8" s="62" t="s">
        <v>556</v>
      </c>
      <c r="F8" s="62" t="s">
        <v>533</v>
      </c>
      <c r="H8" s="62" t="s">
        <v>534</v>
      </c>
      <c r="J8" s="77" t="s">
        <v>360</v>
      </c>
      <c r="K8" s="76"/>
      <c r="L8" s="77" t="s">
        <v>516</v>
      </c>
      <c r="N8" s="62" t="s">
        <v>556</v>
      </c>
      <c r="P8" s="125" t="s">
        <v>533</v>
      </c>
      <c r="Q8" s="125"/>
      <c r="S8" s="62" t="s">
        <v>534</v>
      </c>
      <c r="U8" s="77" t="s">
        <v>360</v>
      </c>
      <c r="V8" s="76"/>
      <c r="W8" s="77" t="s">
        <v>516</v>
      </c>
    </row>
    <row r="9" spans="1:24" ht="21.75" customHeight="1" x14ac:dyDescent="0.2">
      <c r="A9" s="126" t="s">
        <v>103</v>
      </c>
      <c r="B9" s="126"/>
      <c r="C9" s="78"/>
      <c r="D9" s="79">
        <v>0</v>
      </c>
      <c r="E9" s="78"/>
      <c r="F9" s="79">
        <v>-21784192</v>
      </c>
      <c r="G9" s="78"/>
      <c r="H9" s="79">
        <v>22621420</v>
      </c>
      <c r="I9" s="78"/>
      <c r="J9" s="79">
        <f>D9+F9+H9</f>
        <v>837228</v>
      </c>
      <c r="K9" s="78"/>
      <c r="L9" s="80">
        <v>0</v>
      </c>
      <c r="M9" s="78"/>
      <c r="N9" s="79">
        <v>0</v>
      </c>
      <c r="O9" s="78"/>
      <c r="P9" s="127">
        <v>-247497117</v>
      </c>
      <c r="Q9" s="127"/>
      <c r="R9" s="78"/>
      <c r="S9" s="79">
        <v>22621420</v>
      </c>
      <c r="T9" s="78"/>
      <c r="U9" s="79">
        <f>N9+P9+S9</f>
        <v>-224875697</v>
      </c>
      <c r="V9" s="78"/>
      <c r="W9" s="80">
        <v>0</v>
      </c>
      <c r="X9" s="78"/>
    </row>
    <row r="10" spans="1:24" ht="21.75" customHeight="1" x14ac:dyDescent="0.2">
      <c r="A10" s="122" t="s">
        <v>104</v>
      </c>
      <c r="B10" s="122"/>
      <c r="C10" s="78"/>
      <c r="D10" s="56">
        <v>0</v>
      </c>
      <c r="E10" s="78"/>
      <c r="F10" s="56">
        <v>0</v>
      </c>
      <c r="G10" s="78"/>
      <c r="H10" s="56">
        <v>284890084</v>
      </c>
      <c r="I10" s="78"/>
      <c r="J10" s="54">
        <f t="shared" ref="J10:J31" si="0">D10+F10+H10</f>
        <v>284890084</v>
      </c>
      <c r="K10" s="78"/>
      <c r="L10" s="81">
        <v>0</v>
      </c>
      <c r="M10" s="78"/>
      <c r="N10" s="56">
        <v>0</v>
      </c>
      <c r="O10" s="78"/>
      <c r="P10" s="119">
        <v>0</v>
      </c>
      <c r="Q10" s="119"/>
      <c r="R10" s="78"/>
      <c r="S10" s="56">
        <v>138672478</v>
      </c>
      <c r="T10" s="78"/>
      <c r="U10" s="54">
        <f t="shared" ref="U10:U31" si="1">N10+P10+S10</f>
        <v>138672478</v>
      </c>
      <c r="V10" s="78"/>
      <c r="W10" s="81">
        <v>0</v>
      </c>
      <c r="X10" s="78"/>
    </row>
    <row r="11" spans="1:24" ht="21.75" customHeight="1" x14ac:dyDescent="0.2">
      <c r="A11" s="122" t="s">
        <v>102</v>
      </c>
      <c r="B11" s="122"/>
      <c r="C11" s="78"/>
      <c r="D11" s="56">
        <v>0</v>
      </c>
      <c r="E11" s="78"/>
      <c r="F11" s="56">
        <v>22800808893</v>
      </c>
      <c r="G11" s="78"/>
      <c r="H11" s="56">
        <v>16025801896</v>
      </c>
      <c r="I11" s="78"/>
      <c r="J11" s="54">
        <f t="shared" si="0"/>
        <v>38826610789</v>
      </c>
      <c r="K11" s="78"/>
      <c r="L11" s="81">
        <v>0.31</v>
      </c>
      <c r="M11" s="78"/>
      <c r="N11" s="56">
        <v>0</v>
      </c>
      <c r="O11" s="78"/>
      <c r="P11" s="119">
        <v>79363785555</v>
      </c>
      <c r="Q11" s="119"/>
      <c r="R11" s="78"/>
      <c r="S11" s="56">
        <v>75118457692</v>
      </c>
      <c r="T11" s="78"/>
      <c r="U11" s="54">
        <f t="shared" si="1"/>
        <v>154482243247</v>
      </c>
      <c r="V11" s="78"/>
      <c r="W11" s="81">
        <v>0.12</v>
      </c>
      <c r="X11" s="78"/>
    </row>
    <row r="12" spans="1:24" ht="21.75" customHeight="1" x14ac:dyDescent="0.2">
      <c r="A12" s="122" t="s">
        <v>557</v>
      </c>
      <c r="B12" s="122"/>
      <c r="C12" s="78"/>
      <c r="D12" s="56">
        <v>0</v>
      </c>
      <c r="E12" s="78"/>
      <c r="F12" s="56">
        <v>0</v>
      </c>
      <c r="G12" s="78"/>
      <c r="H12" s="56">
        <v>0</v>
      </c>
      <c r="I12" s="78"/>
      <c r="J12" s="54">
        <f t="shared" si="0"/>
        <v>0</v>
      </c>
      <c r="K12" s="78"/>
      <c r="L12" s="81">
        <v>0</v>
      </c>
      <c r="M12" s="78"/>
      <c r="N12" s="56">
        <v>0</v>
      </c>
      <c r="O12" s="78"/>
      <c r="P12" s="119">
        <v>0</v>
      </c>
      <c r="Q12" s="119"/>
      <c r="R12" s="78"/>
      <c r="S12" s="56">
        <v>-43666165</v>
      </c>
      <c r="T12" s="78"/>
      <c r="U12" s="54">
        <f t="shared" si="1"/>
        <v>-43666165</v>
      </c>
      <c r="V12" s="78"/>
      <c r="W12" s="81">
        <v>0</v>
      </c>
      <c r="X12" s="78"/>
    </row>
    <row r="13" spans="1:24" ht="21.75" customHeight="1" x14ac:dyDescent="0.2">
      <c r="A13" s="122" t="s">
        <v>558</v>
      </c>
      <c r="B13" s="122"/>
      <c r="C13" s="78"/>
      <c r="D13" s="56">
        <v>0</v>
      </c>
      <c r="E13" s="78"/>
      <c r="F13" s="56">
        <v>0</v>
      </c>
      <c r="G13" s="78"/>
      <c r="H13" s="56">
        <v>0</v>
      </c>
      <c r="I13" s="78"/>
      <c r="J13" s="54">
        <f t="shared" si="0"/>
        <v>0</v>
      </c>
      <c r="K13" s="78"/>
      <c r="L13" s="81">
        <v>0</v>
      </c>
      <c r="M13" s="78"/>
      <c r="N13" s="56">
        <v>0</v>
      </c>
      <c r="O13" s="78"/>
      <c r="P13" s="119">
        <v>0</v>
      </c>
      <c r="Q13" s="119"/>
      <c r="R13" s="78"/>
      <c r="S13" s="56">
        <v>31533401741</v>
      </c>
      <c r="T13" s="78"/>
      <c r="U13" s="54">
        <f t="shared" si="1"/>
        <v>31533401741</v>
      </c>
      <c r="V13" s="78"/>
      <c r="W13" s="81">
        <v>0.02</v>
      </c>
      <c r="X13" s="78"/>
    </row>
    <row r="14" spans="1:24" ht="21.75" customHeight="1" x14ac:dyDescent="0.2">
      <c r="A14" s="122" t="s">
        <v>106</v>
      </c>
      <c r="B14" s="122"/>
      <c r="C14" s="78"/>
      <c r="D14" s="56">
        <v>0</v>
      </c>
      <c r="E14" s="78"/>
      <c r="F14" s="56">
        <v>618755995</v>
      </c>
      <c r="G14" s="78"/>
      <c r="H14" s="56">
        <v>0</v>
      </c>
      <c r="I14" s="78"/>
      <c r="J14" s="54">
        <f t="shared" si="0"/>
        <v>618755995</v>
      </c>
      <c r="K14" s="78"/>
      <c r="L14" s="81">
        <v>-0.15</v>
      </c>
      <c r="M14" s="78"/>
      <c r="N14" s="56">
        <v>0</v>
      </c>
      <c r="O14" s="78"/>
      <c r="P14" s="119">
        <v>1195018846</v>
      </c>
      <c r="Q14" s="119"/>
      <c r="R14" s="78"/>
      <c r="S14" s="56">
        <v>714910295</v>
      </c>
      <c r="T14" s="78"/>
      <c r="U14" s="54">
        <f t="shared" si="1"/>
        <v>1909929141</v>
      </c>
      <c r="V14" s="78"/>
      <c r="W14" s="81">
        <v>-0.01</v>
      </c>
      <c r="X14" s="78"/>
    </row>
    <row r="15" spans="1:24" ht="21.75" customHeight="1" x14ac:dyDescent="0.2">
      <c r="A15" s="122" t="s">
        <v>559</v>
      </c>
      <c r="B15" s="122"/>
      <c r="C15" s="78"/>
      <c r="D15" s="56">
        <v>0</v>
      </c>
      <c r="E15" s="78"/>
      <c r="F15" s="55">
        <v>0</v>
      </c>
      <c r="G15" s="78"/>
      <c r="H15" s="56">
        <v>0</v>
      </c>
      <c r="I15" s="78"/>
      <c r="J15" s="84">
        <f t="shared" si="0"/>
        <v>0</v>
      </c>
      <c r="K15" s="78"/>
      <c r="L15" s="81">
        <v>0</v>
      </c>
      <c r="M15" s="78"/>
      <c r="N15" s="56">
        <v>0</v>
      </c>
      <c r="O15" s="78"/>
      <c r="P15" s="119">
        <v>0</v>
      </c>
      <c r="Q15" s="119"/>
      <c r="R15" s="78"/>
      <c r="S15" s="56">
        <v>2006720835</v>
      </c>
      <c r="T15" s="78"/>
      <c r="U15" s="54">
        <f t="shared" si="1"/>
        <v>2006720835</v>
      </c>
      <c r="V15" s="78"/>
      <c r="W15" s="81">
        <v>0</v>
      </c>
      <c r="X15" s="78"/>
    </row>
    <row r="16" spans="1:24" ht="21.75" customHeight="1" x14ac:dyDescent="0.2">
      <c r="A16" s="122" t="s">
        <v>107</v>
      </c>
      <c r="B16" s="122"/>
      <c r="C16" s="78"/>
      <c r="D16" s="56">
        <v>0</v>
      </c>
      <c r="E16" s="78"/>
      <c r="F16" s="56">
        <v>13408500000</v>
      </c>
      <c r="G16" s="78"/>
      <c r="H16" s="56">
        <v>0</v>
      </c>
      <c r="I16" s="78"/>
      <c r="J16" s="84">
        <f t="shared" si="0"/>
        <v>13408500000</v>
      </c>
      <c r="K16" s="78"/>
      <c r="L16" s="81">
        <v>-3.39</v>
      </c>
      <c r="M16" s="78"/>
      <c r="N16" s="56">
        <v>0</v>
      </c>
      <c r="O16" s="78"/>
      <c r="P16" s="119">
        <v>11970874828</v>
      </c>
      <c r="Q16" s="119"/>
      <c r="R16" s="78"/>
      <c r="S16" s="56">
        <v>-637353470</v>
      </c>
      <c r="T16" s="78"/>
      <c r="U16" s="54">
        <f t="shared" si="1"/>
        <v>11333521358</v>
      </c>
      <c r="V16" s="78"/>
      <c r="W16" s="81">
        <v>-0.32</v>
      </c>
      <c r="X16" s="78"/>
    </row>
    <row r="17" spans="1:24" ht="21.75" customHeight="1" x14ac:dyDescent="0.2">
      <c r="A17" s="122" t="s">
        <v>560</v>
      </c>
      <c r="B17" s="122"/>
      <c r="C17" s="78"/>
      <c r="D17" s="56">
        <v>0</v>
      </c>
      <c r="E17" s="78"/>
      <c r="F17" s="56">
        <v>0</v>
      </c>
      <c r="G17" s="78"/>
      <c r="H17" s="56">
        <v>0</v>
      </c>
      <c r="I17" s="78"/>
      <c r="J17" s="54">
        <f t="shared" si="0"/>
        <v>0</v>
      </c>
      <c r="K17" s="78"/>
      <c r="L17" s="81">
        <v>0</v>
      </c>
      <c r="M17" s="78"/>
      <c r="N17" s="56">
        <v>0</v>
      </c>
      <c r="O17" s="78"/>
      <c r="P17" s="119">
        <v>0</v>
      </c>
      <c r="Q17" s="119"/>
      <c r="R17" s="78"/>
      <c r="S17" s="56">
        <v>81571032</v>
      </c>
      <c r="T17" s="78"/>
      <c r="U17" s="54">
        <f t="shared" si="1"/>
        <v>81571032</v>
      </c>
      <c r="V17" s="78"/>
      <c r="W17" s="81">
        <v>0</v>
      </c>
      <c r="X17" s="78"/>
    </row>
    <row r="18" spans="1:24" ht="21.75" customHeight="1" x14ac:dyDescent="0.2">
      <c r="A18" s="122" t="s">
        <v>561</v>
      </c>
      <c r="B18" s="122"/>
      <c r="C18" s="78"/>
      <c r="D18" s="56">
        <v>0</v>
      </c>
      <c r="E18" s="78"/>
      <c r="F18" s="56">
        <v>0</v>
      </c>
      <c r="G18" s="78"/>
      <c r="H18" s="56">
        <v>0</v>
      </c>
      <c r="I18" s="78"/>
      <c r="J18" s="54">
        <f t="shared" si="0"/>
        <v>0</v>
      </c>
      <c r="K18" s="78"/>
      <c r="L18" s="81">
        <v>0</v>
      </c>
      <c r="M18" s="78"/>
      <c r="N18" s="56">
        <v>0</v>
      </c>
      <c r="O18" s="78"/>
      <c r="P18" s="119">
        <v>0</v>
      </c>
      <c r="Q18" s="119"/>
      <c r="R18" s="78"/>
      <c r="S18" s="56">
        <v>3709827528</v>
      </c>
      <c r="T18" s="78"/>
      <c r="U18" s="54">
        <f t="shared" si="1"/>
        <v>3709827528</v>
      </c>
      <c r="V18" s="78"/>
      <c r="W18" s="81">
        <v>0</v>
      </c>
      <c r="X18" s="78"/>
    </row>
    <row r="19" spans="1:24" ht="21.75" customHeight="1" x14ac:dyDescent="0.2">
      <c r="A19" s="122" t="s">
        <v>562</v>
      </c>
      <c r="B19" s="122"/>
      <c r="C19" s="78"/>
      <c r="D19" s="56">
        <v>0</v>
      </c>
      <c r="E19" s="78"/>
      <c r="F19" s="56">
        <v>0</v>
      </c>
      <c r="G19" s="78"/>
      <c r="H19" s="56">
        <v>0</v>
      </c>
      <c r="I19" s="78"/>
      <c r="J19" s="54">
        <f t="shared" si="0"/>
        <v>0</v>
      </c>
      <c r="K19" s="78"/>
      <c r="L19" s="81">
        <v>0</v>
      </c>
      <c r="M19" s="78"/>
      <c r="N19" s="56">
        <v>0</v>
      </c>
      <c r="O19" s="78"/>
      <c r="P19" s="119">
        <v>0</v>
      </c>
      <c r="Q19" s="119"/>
      <c r="R19" s="78"/>
      <c r="S19" s="56">
        <v>-282947923</v>
      </c>
      <c r="T19" s="78"/>
      <c r="U19" s="54">
        <f t="shared" si="1"/>
        <v>-282947923</v>
      </c>
      <c r="V19" s="78"/>
      <c r="W19" s="81">
        <v>0</v>
      </c>
      <c r="X19" s="78"/>
    </row>
    <row r="20" spans="1:24" ht="21.75" customHeight="1" x14ac:dyDescent="0.2">
      <c r="A20" s="122" t="s">
        <v>563</v>
      </c>
      <c r="B20" s="122"/>
      <c r="C20" s="78"/>
      <c r="D20" s="56">
        <v>0</v>
      </c>
      <c r="E20" s="78"/>
      <c r="F20" s="56">
        <v>0</v>
      </c>
      <c r="G20" s="78"/>
      <c r="H20" s="56">
        <v>0</v>
      </c>
      <c r="I20" s="78"/>
      <c r="J20" s="54">
        <f t="shared" si="0"/>
        <v>0</v>
      </c>
      <c r="K20" s="78"/>
      <c r="L20" s="81">
        <v>0</v>
      </c>
      <c r="M20" s="78"/>
      <c r="N20" s="56">
        <v>20256359370</v>
      </c>
      <c r="O20" s="78"/>
      <c r="P20" s="119">
        <v>0</v>
      </c>
      <c r="Q20" s="119"/>
      <c r="R20" s="78"/>
      <c r="S20" s="56">
        <v>9357617859</v>
      </c>
      <c r="T20" s="78"/>
      <c r="U20" s="54">
        <f t="shared" si="1"/>
        <v>29613977229</v>
      </c>
      <c r="V20" s="78"/>
      <c r="W20" s="81">
        <v>0.02</v>
      </c>
      <c r="X20" s="78"/>
    </row>
    <row r="21" spans="1:24" ht="21.75" customHeight="1" x14ac:dyDescent="0.2">
      <c r="A21" s="122" t="s">
        <v>564</v>
      </c>
      <c r="B21" s="122"/>
      <c r="C21" s="78"/>
      <c r="D21" s="56">
        <v>0</v>
      </c>
      <c r="E21" s="78"/>
      <c r="F21" s="56">
        <v>0</v>
      </c>
      <c r="G21" s="78"/>
      <c r="H21" s="56">
        <v>0</v>
      </c>
      <c r="I21" s="78"/>
      <c r="J21" s="54">
        <f t="shared" si="0"/>
        <v>0</v>
      </c>
      <c r="K21" s="78"/>
      <c r="L21" s="81">
        <v>0</v>
      </c>
      <c r="M21" s="78"/>
      <c r="N21" s="56">
        <v>0</v>
      </c>
      <c r="O21" s="78"/>
      <c r="P21" s="119">
        <v>0</v>
      </c>
      <c r="Q21" s="119"/>
      <c r="R21" s="78"/>
      <c r="S21" s="56">
        <v>15626210476</v>
      </c>
      <c r="T21" s="78"/>
      <c r="U21" s="54">
        <f t="shared" si="1"/>
        <v>15626210476</v>
      </c>
      <c r="V21" s="78"/>
      <c r="W21" s="81">
        <v>0.01</v>
      </c>
      <c r="X21" s="78"/>
    </row>
    <row r="22" spans="1:24" ht="21.75" customHeight="1" x14ac:dyDescent="0.2">
      <c r="A22" s="122" t="s">
        <v>565</v>
      </c>
      <c r="B22" s="122"/>
      <c r="C22" s="78"/>
      <c r="D22" s="56">
        <v>0</v>
      </c>
      <c r="E22" s="78"/>
      <c r="F22" s="56">
        <v>0</v>
      </c>
      <c r="G22" s="78"/>
      <c r="H22" s="56">
        <v>0</v>
      </c>
      <c r="I22" s="78"/>
      <c r="J22" s="54">
        <f t="shared" si="0"/>
        <v>0</v>
      </c>
      <c r="K22" s="78"/>
      <c r="L22" s="81">
        <v>0</v>
      </c>
      <c r="M22" s="78"/>
      <c r="N22" s="56">
        <v>0</v>
      </c>
      <c r="O22" s="78"/>
      <c r="P22" s="119">
        <v>0</v>
      </c>
      <c r="Q22" s="119"/>
      <c r="R22" s="78"/>
      <c r="S22" s="56">
        <v>-635076813</v>
      </c>
      <c r="T22" s="78"/>
      <c r="U22" s="54">
        <f t="shared" si="1"/>
        <v>-635076813</v>
      </c>
      <c r="V22" s="78"/>
      <c r="W22" s="81">
        <v>0</v>
      </c>
      <c r="X22" s="78"/>
    </row>
    <row r="23" spans="1:24" ht="21.75" customHeight="1" x14ac:dyDescent="0.2">
      <c r="A23" s="122" t="s">
        <v>566</v>
      </c>
      <c r="B23" s="122"/>
      <c r="C23" s="78"/>
      <c r="D23" s="56">
        <v>0</v>
      </c>
      <c r="E23" s="78"/>
      <c r="F23" s="56">
        <v>0</v>
      </c>
      <c r="G23" s="78"/>
      <c r="H23" s="56">
        <v>0</v>
      </c>
      <c r="I23" s="78"/>
      <c r="J23" s="54">
        <f t="shared" si="0"/>
        <v>0</v>
      </c>
      <c r="K23" s="78"/>
      <c r="L23" s="81">
        <v>0</v>
      </c>
      <c r="M23" s="78"/>
      <c r="N23" s="56">
        <v>0</v>
      </c>
      <c r="O23" s="78"/>
      <c r="P23" s="119">
        <v>0</v>
      </c>
      <c r="Q23" s="119"/>
      <c r="R23" s="78"/>
      <c r="S23" s="56">
        <v>1393841967</v>
      </c>
      <c r="T23" s="78"/>
      <c r="U23" s="54">
        <f t="shared" si="1"/>
        <v>1393841967</v>
      </c>
      <c r="V23" s="78"/>
      <c r="W23" s="81">
        <v>0</v>
      </c>
      <c r="X23" s="78"/>
    </row>
    <row r="24" spans="1:24" ht="21.75" customHeight="1" x14ac:dyDescent="0.2">
      <c r="A24" s="122" t="s">
        <v>101</v>
      </c>
      <c r="B24" s="122"/>
      <c r="C24" s="78"/>
      <c r="D24" s="56">
        <v>0</v>
      </c>
      <c r="E24" s="78"/>
      <c r="F24" s="56">
        <v>249745956</v>
      </c>
      <c r="G24" s="78"/>
      <c r="H24" s="56">
        <v>0</v>
      </c>
      <c r="I24" s="78"/>
      <c r="J24" s="54">
        <f t="shared" si="0"/>
        <v>249745956</v>
      </c>
      <c r="K24" s="78"/>
      <c r="L24" s="81">
        <v>0</v>
      </c>
      <c r="M24" s="78"/>
      <c r="N24" s="56">
        <v>0</v>
      </c>
      <c r="O24" s="78"/>
      <c r="P24" s="119">
        <v>732661285</v>
      </c>
      <c r="Q24" s="119"/>
      <c r="R24" s="78"/>
      <c r="S24" s="56">
        <v>0</v>
      </c>
      <c r="T24" s="78"/>
      <c r="U24" s="54">
        <f t="shared" si="1"/>
        <v>732661285</v>
      </c>
      <c r="V24" s="78"/>
      <c r="W24" s="81">
        <v>0</v>
      </c>
      <c r="X24" s="78"/>
    </row>
    <row r="25" spans="1:24" ht="21.75" customHeight="1" x14ac:dyDescent="0.2">
      <c r="A25" s="122" t="s">
        <v>98</v>
      </c>
      <c r="B25" s="122"/>
      <c r="C25" s="78"/>
      <c r="D25" s="56">
        <v>0</v>
      </c>
      <c r="E25" s="78"/>
      <c r="F25" s="56">
        <v>-7386841967</v>
      </c>
      <c r="G25" s="78"/>
      <c r="H25" s="56">
        <v>0</v>
      </c>
      <c r="I25" s="78"/>
      <c r="J25" s="54">
        <f t="shared" si="0"/>
        <v>-7386841967</v>
      </c>
      <c r="K25" s="78"/>
      <c r="L25" s="81">
        <v>-0.06</v>
      </c>
      <c r="M25" s="78"/>
      <c r="N25" s="56">
        <v>0</v>
      </c>
      <c r="O25" s="78"/>
      <c r="P25" s="119">
        <v>-7176683371</v>
      </c>
      <c r="Q25" s="119"/>
      <c r="R25" s="78"/>
      <c r="S25" s="56">
        <v>0</v>
      </c>
      <c r="T25" s="78"/>
      <c r="U25" s="54">
        <f t="shared" si="1"/>
        <v>-7176683371</v>
      </c>
      <c r="V25" s="78"/>
      <c r="W25" s="81">
        <v>-0.01</v>
      </c>
      <c r="X25" s="78"/>
    </row>
    <row r="26" spans="1:24" ht="21.75" customHeight="1" x14ac:dyDescent="0.2">
      <c r="A26" s="122" t="s">
        <v>97</v>
      </c>
      <c r="B26" s="122"/>
      <c r="C26" s="78"/>
      <c r="D26" s="56">
        <v>0</v>
      </c>
      <c r="E26" s="78"/>
      <c r="F26" s="56">
        <v>87877577</v>
      </c>
      <c r="G26" s="78"/>
      <c r="H26" s="56">
        <v>0</v>
      </c>
      <c r="I26" s="78"/>
      <c r="J26" s="54">
        <f t="shared" si="0"/>
        <v>87877577</v>
      </c>
      <c r="K26" s="78"/>
      <c r="L26" s="81">
        <v>0</v>
      </c>
      <c r="M26" s="78"/>
      <c r="N26" s="56">
        <v>0</v>
      </c>
      <c r="O26" s="78"/>
      <c r="P26" s="119">
        <v>361869220</v>
      </c>
      <c r="Q26" s="119"/>
      <c r="R26" s="78"/>
      <c r="S26" s="56">
        <v>0</v>
      </c>
      <c r="T26" s="78"/>
      <c r="U26" s="54">
        <f t="shared" si="1"/>
        <v>361869220</v>
      </c>
      <c r="V26" s="78"/>
      <c r="W26" s="81">
        <v>0</v>
      </c>
      <c r="X26" s="78"/>
    </row>
    <row r="27" spans="1:24" ht="21.75" customHeight="1" x14ac:dyDescent="0.2">
      <c r="A27" s="122" t="s">
        <v>105</v>
      </c>
      <c r="B27" s="122"/>
      <c r="C27" s="78"/>
      <c r="D27" s="56">
        <v>0</v>
      </c>
      <c r="E27" s="78"/>
      <c r="F27" s="56">
        <v>-340341212</v>
      </c>
      <c r="G27" s="78"/>
      <c r="H27" s="56">
        <v>0</v>
      </c>
      <c r="I27" s="78"/>
      <c r="J27" s="54">
        <f t="shared" si="0"/>
        <v>-340341212</v>
      </c>
      <c r="K27" s="78"/>
      <c r="L27" s="81">
        <v>0</v>
      </c>
      <c r="M27" s="78"/>
      <c r="N27" s="56">
        <v>0</v>
      </c>
      <c r="O27" s="78"/>
      <c r="P27" s="119">
        <v>-376402165</v>
      </c>
      <c r="Q27" s="119"/>
      <c r="R27" s="78"/>
      <c r="S27" s="56">
        <v>0</v>
      </c>
      <c r="T27" s="78"/>
      <c r="U27" s="54">
        <f t="shared" si="1"/>
        <v>-376402165</v>
      </c>
      <c r="V27" s="78"/>
      <c r="W27" s="81">
        <v>0</v>
      </c>
      <c r="X27" s="78"/>
    </row>
    <row r="28" spans="1:24" ht="21.75" customHeight="1" x14ac:dyDescent="0.2">
      <c r="A28" s="122" t="s">
        <v>109</v>
      </c>
      <c r="B28" s="122"/>
      <c r="C28" s="78"/>
      <c r="D28" s="56">
        <v>0</v>
      </c>
      <c r="E28" s="78"/>
      <c r="F28" s="56">
        <v>-541108247</v>
      </c>
      <c r="G28" s="78"/>
      <c r="H28" s="56">
        <v>0</v>
      </c>
      <c r="I28" s="78"/>
      <c r="J28" s="54">
        <f t="shared" si="0"/>
        <v>-541108247</v>
      </c>
      <c r="K28" s="78"/>
      <c r="L28" s="81">
        <v>0</v>
      </c>
      <c r="M28" s="78"/>
      <c r="N28" s="56">
        <v>0</v>
      </c>
      <c r="O28" s="78"/>
      <c r="P28" s="119">
        <v>-541108247</v>
      </c>
      <c r="Q28" s="119"/>
      <c r="R28" s="78"/>
      <c r="S28" s="56">
        <v>0</v>
      </c>
      <c r="T28" s="78"/>
      <c r="U28" s="54">
        <f t="shared" si="1"/>
        <v>-541108247</v>
      </c>
      <c r="V28" s="78"/>
      <c r="W28" s="81">
        <v>0</v>
      </c>
      <c r="X28" s="78"/>
    </row>
    <row r="29" spans="1:24" ht="21.75" customHeight="1" x14ac:dyDescent="0.2">
      <c r="A29" s="122" t="s">
        <v>108</v>
      </c>
      <c r="B29" s="122"/>
      <c r="C29" s="78"/>
      <c r="D29" s="56">
        <v>0</v>
      </c>
      <c r="E29" s="78"/>
      <c r="F29" s="56">
        <v>-13521704075</v>
      </c>
      <c r="G29" s="78"/>
      <c r="H29" s="56">
        <v>0</v>
      </c>
      <c r="I29" s="78"/>
      <c r="J29" s="54">
        <f t="shared" si="0"/>
        <v>-13521704075</v>
      </c>
      <c r="K29" s="78"/>
      <c r="L29" s="81">
        <v>-0.11</v>
      </c>
      <c r="M29" s="78"/>
      <c r="N29" s="56">
        <v>41600000000</v>
      </c>
      <c r="O29" s="78"/>
      <c r="P29" s="119">
        <v>-56155333550</v>
      </c>
      <c r="Q29" s="119"/>
      <c r="R29" s="78"/>
      <c r="S29" s="56">
        <v>0</v>
      </c>
      <c r="T29" s="78"/>
      <c r="U29" s="54">
        <f t="shared" si="1"/>
        <v>-14555333550</v>
      </c>
      <c r="V29" s="78"/>
      <c r="W29" s="81">
        <v>-0.01</v>
      </c>
      <c r="X29" s="78"/>
    </row>
    <row r="30" spans="1:24" ht="21.75" customHeight="1" x14ac:dyDescent="0.2">
      <c r="A30" s="122" t="s">
        <v>100</v>
      </c>
      <c r="B30" s="122"/>
      <c r="C30" s="78"/>
      <c r="D30" s="56">
        <v>0</v>
      </c>
      <c r="E30" s="78"/>
      <c r="F30" s="56">
        <v>73574948</v>
      </c>
      <c r="G30" s="78"/>
      <c r="H30" s="56">
        <v>0</v>
      </c>
      <c r="I30" s="78"/>
      <c r="J30" s="54">
        <f t="shared" si="0"/>
        <v>73574948</v>
      </c>
      <c r="K30" s="78"/>
      <c r="L30" s="81">
        <v>0</v>
      </c>
      <c r="M30" s="78"/>
      <c r="N30" s="56">
        <v>0</v>
      </c>
      <c r="O30" s="78"/>
      <c r="P30" s="119">
        <v>-995904625</v>
      </c>
      <c r="Q30" s="119"/>
      <c r="R30" s="78"/>
      <c r="S30" s="56">
        <v>0</v>
      </c>
      <c r="T30" s="78"/>
      <c r="U30" s="54">
        <f t="shared" si="1"/>
        <v>-995904625</v>
      </c>
      <c r="V30" s="78"/>
      <c r="W30" s="81">
        <v>0</v>
      </c>
      <c r="X30" s="78"/>
    </row>
    <row r="31" spans="1:24" ht="21.75" customHeight="1" x14ac:dyDescent="0.2">
      <c r="A31" s="118" t="s">
        <v>99</v>
      </c>
      <c r="B31" s="118"/>
      <c r="C31" s="78"/>
      <c r="D31" s="82">
        <v>0</v>
      </c>
      <c r="E31" s="78"/>
      <c r="F31" s="82">
        <v>-603423906</v>
      </c>
      <c r="G31" s="78"/>
      <c r="H31" s="82">
        <v>0</v>
      </c>
      <c r="I31" s="78"/>
      <c r="J31" s="54">
        <f t="shared" si="0"/>
        <v>-603423906</v>
      </c>
      <c r="K31" s="78"/>
      <c r="L31" s="83">
        <v>0</v>
      </c>
      <c r="M31" s="78"/>
      <c r="N31" s="82">
        <v>0</v>
      </c>
      <c r="O31" s="78"/>
      <c r="P31" s="119">
        <v>-1786064982</v>
      </c>
      <c r="Q31" s="120"/>
      <c r="R31" s="78"/>
      <c r="S31" s="82">
        <v>0</v>
      </c>
      <c r="T31" s="78"/>
      <c r="U31" s="54">
        <f t="shared" si="1"/>
        <v>-1786064982</v>
      </c>
      <c r="V31" s="78"/>
      <c r="W31" s="83">
        <v>0</v>
      </c>
      <c r="X31" s="78"/>
    </row>
    <row r="32" spans="1:24" ht="21.75" customHeight="1" thickBot="1" x14ac:dyDescent="0.25">
      <c r="A32" s="121" t="s">
        <v>65</v>
      </c>
      <c r="B32" s="121"/>
      <c r="C32" s="78"/>
      <c r="D32" s="85">
        <f>SUM(D9:D31)</f>
        <v>0</v>
      </c>
      <c r="E32" s="78"/>
      <c r="F32" s="85">
        <f>SUM(F9:F31)</f>
        <v>14824059770</v>
      </c>
      <c r="G32" s="78"/>
      <c r="H32" s="85">
        <f>SUM(H9:H31)</f>
        <v>16333313400</v>
      </c>
      <c r="I32" s="78"/>
      <c r="J32" s="85">
        <f>SUM(J9:J31)</f>
        <v>31157373170</v>
      </c>
      <c r="K32" s="78"/>
      <c r="L32" s="86">
        <v>-3.4</v>
      </c>
      <c r="M32" s="78"/>
      <c r="N32" s="85">
        <f>SUM(N9:N31)</f>
        <v>61856359370</v>
      </c>
      <c r="O32" s="78"/>
      <c r="P32" s="123">
        <f t="shared" ref="P32" si="2">SUM(P9:Q31)</f>
        <v>26345215677</v>
      </c>
      <c r="Q32" s="123"/>
      <c r="R32" s="78"/>
      <c r="S32" s="85">
        <f>SUM(S9:S31)</f>
        <v>138104808952</v>
      </c>
      <c r="T32" s="78"/>
      <c r="U32" s="85">
        <f>SUM(U9:U31)</f>
        <v>226306383999</v>
      </c>
      <c r="V32" s="78"/>
      <c r="W32" s="86">
        <v>-0.18</v>
      </c>
      <c r="X32" s="78"/>
    </row>
    <row r="33" spans="1:24" ht="13.5" thickTop="1" x14ac:dyDescent="0.2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</row>
    <row r="34" spans="1:24" x14ac:dyDescent="0.2">
      <c r="N34" s="57"/>
    </row>
    <row r="35" spans="1:24" x14ac:dyDescent="0.2">
      <c r="D35" s="57"/>
    </row>
  </sheetData>
  <mergeCells count="58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31:B31"/>
    <mergeCell ref="P31:Q31"/>
    <mergeCell ref="A32:B32"/>
    <mergeCell ref="A28:B28"/>
    <mergeCell ref="P28:Q28"/>
    <mergeCell ref="A29:B29"/>
    <mergeCell ref="P29:Q29"/>
    <mergeCell ref="A30:B30"/>
    <mergeCell ref="P30:Q30"/>
    <mergeCell ref="P32:Q32"/>
  </mergeCells>
  <pageMargins left="0.39" right="0.39" top="0.39" bottom="0.39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20</vt:i4>
      </vt:variant>
    </vt:vector>
  </HeadingPairs>
  <TitlesOfParts>
    <vt:vector size="40" baseType="lpstr"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سهام!Print_Area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Ehsan aghamohammadi</dc:creator>
  <dc:description/>
  <cp:lastModifiedBy>Ehsan aghamohammadi</cp:lastModifiedBy>
  <dcterms:created xsi:type="dcterms:W3CDTF">2025-09-24T14:05:22Z</dcterms:created>
  <dcterms:modified xsi:type="dcterms:W3CDTF">2025-09-30T12:32:38Z</dcterms:modified>
</cp:coreProperties>
</file>